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<sst xmlns="http://schemas.openxmlformats.org/spreadsheetml/2006/main" count="26" uniqueCount="26">
  <si>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Input Amplitude</t>
  </si>
  <si>
    <t>Pos. Power Supply</t>
  </si>
  <si>
    <t>Neg. Power Supply</t>
  </si>
  <si>
    <t>Va</t>
  </si>
  <si>
    <t>(R1+R2)/R1</t>
  </si>
  <si>
    <t>Pow+</t>
  </si>
  <si>
    <t>Pow-</t>
  </si>
  <si>
    <t>Vin</t>
  </si>
  <si>
    <t>Vout</t>
  </si>
  <si>
    <t>ω=2πf</t>
  </si>
  <si>
    <t>Frequency, f</t>
  </si>
  <si>
    <t>Square wave?</t>
  </si>
  <si>
    <t>Time</t>
  </si>
  <si>
    <t>Sq(in)</t>
  </si>
  <si>
    <t>Sin(wt)in</t>
  </si>
  <si>
    <t>Input</t>
  </si>
  <si>
    <t>Slew rate</t>
  </si>
  <si>
    <t>Out(act)</t>
  </si>
  <si>
    <t>Out(perfect)</t>
  </si>
  <si>
    <t>dt</t>
  </si>
  <si>
    <t>Slew Rate Slider</t>
  </si>
  <si>
    <t>Desired inc</t>
  </si>
  <si>
    <t>Rising</t>
  </si>
  <si>
    <t>Actual inc(+)</t>
  </si>
  <si>
    <t>Actual inc(-)</t>
  </si>
  <si>
    <t>Inc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</si>
</sst>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\V"/>
    <numFmt numFmtId="165" formatCode="General\k\W"/>
    <numFmt numFmtId="166" formatCode="General\k\Ω"/>
    <numFmt numFmtId="167" formatCode="0.00\V"/>
    <numFmt numFmtId="168" formatCode="0.00000"/>
    <numFmt numFmtId="169" formatCode="0.0000"/>
    <numFmt numFmtId="170" formatCode="0.0000000"/>
    <numFmt numFmtId="171" formatCode="0.0000000\V"/>
    <numFmt numFmtId="172" formatCode="#,##0.00\V"/>
    <numFmt numFmtId="173" formatCode="0.00000000000000000"/>
    <numFmt numFmtId="174" formatCode="0.000000"/>
    <numFmt numFmtId="175" formatCode="0.00000000"/>
    <numFmt numFmtId="176" formatCode="General\Ω"/>
    <numFmt numFmtId="177" formatCode="0.0000\V"/>
    <numFmt numFmtId="178" formatCode="Generalh\Ω"/>
    <numFmt numFmtId="179" formatCode="General\'h\z"/>
    <numFmt numFmtId="180" formatCode="Generalh\z"/>
    <numFmt numFmtId="181" formatCode="General\kh\z"/>
    <numFmt numFmtId="182" formatCode="General&quot;H&quot;\z"/>
    <numFmt numFmtId="183" formatCode="0&quot;r/s&quot;"/>
    <numFmt numFmtId="184" formatCode="0.00&quot;V/s&quot;"/>
  </numFmts>
  <fonts count="4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b/>
      <sz val="11"/>
      <color indexed="62"/>
      <name val="Arial"/>
      <family val="0"/>
    </font>
    <font>
      <sz val="8.5"/>
      <color indexed="8"/>
      <name val="Arial"/>
      <family val="0"/>
    </font>
    <font>
      <sz val="2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left"/>
    </xf>
    <xf numFmtId="176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182" fontId="0" fillId="33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184" fontId="0" fillId="33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183" fontId="0" fillId="33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0" fillId="0" borderId="0" xfId="0" applyNumberFormat="1" applyFill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Vout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Vin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875"/>
          <c:w val="0.70675"/>
          <c:h val="0.79425"/>
        </c:manualLayout>
      </c:layout>
      <c:scatterChart>
        <c:scatterStyle val="lineMarker"/>
        <c:varyColors val="0"/>
        <c:ser>
          <c:idx val="1"/>
          <c:order val="0"/>
          <c:tx>
            <c:v>Output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Sheet2!$L$2:$L$216</c:f>
              <c:numCache>
                <c:ptCount val="215"/>
                <c:pt idx="0">
                  <c:v>0</c:v>
                </c:pt>
                <c:pt idx="1">
                  <c:v>0.139582759147849</c:v>
                </c:pt>
                <c:pt idx="2">
                  <c:v>1.11542369498918</c:v>
                </c:pt>
                <c:pt idx="3">
                  <c:v>1.67004234372248</c:v>
                </c:pt>
                <c:pt idx="4">
                  <c:v>2.22095683867366</c:v>
                </c:pt>
                <c:pt idx="5">
                  <c:v>2.76694525153786</c:v>
                </c:pt>
                <c:pt idx="6">
                  <c:v>3.30679658005988</c:v>
                </c:pt>
                <c:pt idx="7">
                  <c:v>3.83931343403711</c:v>
                </c:pt>
                <c:pt idx="8">
                  <c:v>4.36331469113091</c:v>
                </c:pt>
                <c:pt idx="9">
                  <c:v>4.87763811659575</c:v>
                </c:pt>
                <c:pt idx="10">
                  <c:v>5.3811429411159</c:v>
                </c:pt>
                <c:pt idx="11">
                  <c:v>5.8727123910317</c:v>
                </c:pt>
                <c:pt idx="12">
                  <c:v>6.3512561653433</c:v>
                </c:pt>
                <c:pt idx="13">
                  <c:v>6.81571285399836</c:v>
                </c:pt>
                <c:pt idx="14">
                  <c:v>7.2650522920993</c:v>
                </c:pt>
                <c:pt idx="15">
                  <c:v>7.6982778448091</c:v>
                </c:pt>
                <c:pt idx="16">
                  <c:v>8.11442861788718</c:v>
                </c:pt>
                <c:pt idx="17">
                  <c:v>8.51258158895278</c:v>
                </c:pt>
                <c:pt idx="18">
                  <c:v>8.89185365474859</c:v>
                </c:pt>
                <c:pt idx="19">
                  <c:v>9.25140358986363</c:v>
                </c:pt>
                <c:pt idx="20">
                  <c:v>9.59043391257112</c:v>
                </c:pt>
                <c:pt idx="21">
                  <c:v>9.90819265364298</c:v>
                </c:pt>
                <c:pt idx="22">
                  <c:v>10.2039750242174</c:v>
                </c:pt>
                <c:pt idx="23">
                  <c:v>10.4771249790206</c:v>
                </c:pt>
                <c:pt idx="24">
                  <c:v>10.7270366714751</c:v>
                </c:pt>
                <c:pt idx="25">
                  <c:v>10.9531557974675</c:v>
                </c:pt>
                <c:pt idx="26">
                  <c:v>11.1549808247947</c:v>
                </c:pt>
                <c:pt idx="27">
                  <c:v>11.3320641055626</c:v>
                </c:pt>
                <c:pt idx="28">
                  <c:v>11.4840128690688</c:v>
                </c:pt>
                <c:pt idx="29">
                  <c:v>11.6104900929685</c:v>
                </c:pt>
                <c:pt idx="30">
                  <c:v>11.7112152507891</c:v>
                </c:pt>
                <c:pt idx="31">
                  <c:v>11.785964934139</c:v>
                </c:pt>
                <c:pt idx="32">
                  <c:v>11.8345733482265</c:v>
                </c:pt>
                <c:pt idx="33">
                  <c:v>11.8569326795932</c:v>
                </c:pt>
                <c:pt idx="34">
                  <c:v>11.8529933352438</c:v>
                </c:pt>
                <c:pt idx="35">
                  <c:v>11.822764052644</c:v>
                </c:pt>
                <c:pt idx="36">
                  <c:v>11.7663118803399</c:v>
                </c:pt>
                <c:pt idx="37">
                  <c:v>11.6837620292452</c:v>
                </c:pt>
                <c:pt idx="38">
                  <c:v>11.5752975949229</c:v>
                </c:pt>
                <c:pt idx="39">
                  <c:v>11.4411591514794</c:v>
                </c:pt>
                <c:pt idx="40">
                  <c:v>11.2816442179713</c:v>
                </c:pt>
                <c:pt idx="41">
                  <c:v>11.0971065985082</c:v>
                </c:pt>
                <c:pt idx="42">
                  <c:v>10.887955597515</c:v>
                </c:pt>
                <c:pt idx="43">
                  <c:v>10.6546551118948</c:v>
                </c:pt>
                <c:pt idx="44">
                  <c:v>10.3977226021056</c:v>
                </c:pt>
                <c:pt idx="45">
                  <c:v>10.1177279444333</c:v>
                </c:pt>
                <c:pt idx="46">
                  <c:v>9.81529216700572</c:v>
                </c:pt>
                <c:pt idx="47">
                  <c:v>9.49108607235248</c:v>
                </c:pt>
                <c:pt idx="48">
                  <c:v>9.14582874956511</c:v>
                </c:pt>
                <c:pt idx="49">
                  <c:v>8.78028597935736</c:v>
                </c:pt>
                <c:pt idx="50">
                  <c:v>8.39526853556374</c:v>
                </c:pt>
                <c:pt idx="51">
                  <c:v>7.99163038684316</c:v>
                </c:pt>
                <c:pt idx="52">
                  <c:v>7.57026680257656</c:v>
                </c:pt>
                <c:pt idx="53">
                  <c:v>7.13211236715951</c:v>
                </c:pt>
                <c:pt idx="54">
                  <c:v>6.67813890709393</c:v>
                </c:pt>
                <c:pt idx="55">
                  <c:v>6.20935333547727</c:v>
                </c:pt>
                <c:pt idx="56">
                  <c:v>5.7267954186691</c:v>
                </c:pt>
                <c:pt idx="57">
                  <c:v>5.23153547008955</c:v>
                </c:pt>
                <c:pt idx="58">
                  <c:v>4.72467197626419</c:v>
                </c:pt>
                <c:pt idx="59">
                  <c:v>4.2073291603809</c:v>
                </c:pt>
                <c:pt idx="60">
                  <c:v>3.68065448876317</c:v>
                </c:pt>
                <c:pt idx="61">
                  <c:v>3.14581612578961</c:v>
                </c:pt>
                <c:pt idx="62">
                  <c:v>2.60400034290573</c:v>
                </c:pt>
                <c:pt idx="63">
                  <c:v>2.05640888747374</c:v>
                </c:pt>
                <c:pt idx="64">
                  <c:v>1.50425631729709</c:v>
                </c:pt>
                <c:pt idx="65">
                  <c:v>0.94876730673141</c:v>
                </c:pt>
                <c:pt idx="66">
                  <c:v>0.391173930356802</c:v>
                </c:pt>
                <c:pt idx="67">
                  <c:v>-0.167287069763426</c:v>
                </c:pt>
                <c:pt idx="68">
                  <c:v>-0.725377027176559</c:v>
                </c:pt>
                <c:pt idx="69">
                  <c:v>-1.2818580984026</c:v>
                </c:pt>
                <c:pt idx="70">
                  <c:v>-1.83549600847097</c:v>
                </c:pt>
                <c:pt idx="71">
                  <c:v>-2.38506278854229</c:v>
                </c:pt>
                <c:pt idx="72">
                  <c:v>-2.92933949954322</c:v>
                </c:pt>
                <c:pt idx="73">
                  <c:v>-3.46711893577316</c:v>
                </c:pt>
                <c:pt idx="74">
                  <c:v>-3.99720830248641</c:v>
                </c:pt>
                <c:pt idx="75">
                  <c:v>-4.51843186151085</c:v>
                </c:pt>
                <c:pt idx="76">
                  <c:v>-5.02963353903511</c:v>
                </c:pt>
                <c:pt idx="77">
                  <c:v>-5.52967948978014</c:v>
                </c:pt>
                <c:pt idx="78">
                  <c:v>-6.01746061186796</c:v>
                </c:pt>
                <c:pt idx="79">
                  <c:v>-6.49189500680958</c:v>
                </c:pt>
                <c:pt idx="80">
                  <c:v>-6.95193037915578</c:v>
                </c:pt>
                <c:pt idx="81">
                  <c:v>-7.39654637048816</c:v>
                </c:pt>
                <c:pt idx="82">
                  <c:v>-7.82475682257427</c:v>
                </c:pt>
                <c:pt idx="83">
                  <c:v>-8.23561196466626</c:v>
                </c:pt>
                <c:pt idx="84">
                  <c:v>-8.62820052009256</c:v>
                </c:pt>
                <c:pt idx="85">
                  <c:v>-9.00165172746921</c:v>
                </c:pt>
                <c:pt idx="86">
                  <c:v>-9.35513727204877</c:v>
                </c:pt>
                <c:pt idx="87">
                  <c:v>-9.68787312292211</c:v>
                </c:pt>
                <c:pt idx="88">
                  <c:v>-9.99912127199924</c:v>
                </c:pt>
                <c:pt idx="89">
                  <c:v>-10.2881913709108</c:v>
                </c:pt>
                <c:pt idx="90">
                  <c:v>-10.5544422622011</c:v>
                </c:pt>
                <c:pt idx="91">
                  <c:v>-10.7972834014149</c:v>
                </c:pt>
                <c:pt idx="92">
                  <c:v>-11.0161761669253</c:v>
                </c:pt>
                <c:pt idx="93">
                  <c:v>-11.2106350545962</c:v>
                </c:pt>
                <c:pt idx="94">
                  <c:v>-11.3802287546307</c:v>
                </c:pt>
                <c:pt idx="95">
                  <c:v>-11.5245811082158</c:v>
                </c:pt>
                <c:pt idx="96">
                  <c:v>-11.6433719418431</c:v>
                </c:pt>
                <c:pt idx="97">
                  <c:v>-11.7363377774533</c:v>
                </c:pt>
                <c:pt idx="98">
                  <c:v>-11.8032724168307</c:v>
                </c:pt>
                <c:pt idx="99">
                  <c:v>-11.8440273989505</c:v>
                </c:pt>
                <c:pt idx="100">
                  <c:v>-11.8585123292658</c:v>
                </c:pt>
                <c:pt idx="101">
                  <c:v>-11.8466950802022</c:v>
                </c:pt>
                <c:pt idx="102">
                  <c:v>-11.8086018624172</c:v>
                </c:pt>
                <c:pt idx="103">
                  <c:v>-11.7443171666648</c:v>
                </c:pt>
                <c:pt idx="104">
                  <c:v>-11.6539835763949</c:v>
                </c:pt>
                <c:pt idx="105">
                  <c:v>-11.5378014515034</c:v>
                </c:pt>
                <c:pt idx="106">
                  <c:v>-11.3960284839337</c:v>
                </c:pt>
                <c:pt idx="107">
                  <c:v>-11.2289791261164</c:v>
                </c:pt>
                <c:pt idx="108">
                  <c:v>-11.0370238935136</c:v>
                </c:pt>
                <c:pt idx="109">
                  <c:v>-10.8205885428153</c:v>
                </c:pt>
                <c:pt idx="110">
                  <c:v>-10.5801531276119</c:v>
                </c:pt>
                <c:pt idx="111">
                  <c:v>-10.3162509336346</c:v>
                </c:pt>
                <c:pt idx="112">
                  <c:v>-10.0294672959282</c:v>
                </c:pt>
                <c:pt idx="113">
                  <c:v>-9.72043830057771</c:v>
                </c:pt>
                <c:pt idx="114">
                  <c:v>-9.38984937386956</c:v>
                </c:pt>
                <c:pt idx="115">
                  <c:v>-9.03843376201625</c:v>
                </c:pt>
                <c:pt idx="116">
                  <c:v>-8.66697090481616</c:v>
                </c:pt>
                <c:pt idx="117">
                  <c:v>-8.27628470685632</c:v>
                </c:pt>
                <c:pt idx="118">
                  <c:v>-7.86724171009188</c:v>
                </c:pt>
                <c:pt idx="119">
                  <c:v>-7.44074917185629</c:v>
                </c:pt>
                <c:pt idx="120">
                  <c:v>-6.9977530525646</c:v>
                </c:pt>
                <c:pt idx="121">
                  <c:v>-6.53923591757323</c:v>
                </c:pt>
                <c:pt idx="122">
                  <c:v>-6.0662147578502</c:v>
                </c:pt>
                <c:pt idx="123">
                  <c:v>-5.57973873428917</c:v>
                </c:pt>
                <c:pt idx="124">
                  <c:v>-5.08088685067069</c:v>
                </c:pt>
                <c:pt idx="125">
                  <c:v>-4.57076556043198</c:v>
                </c:pt>
                <c:pt idx="126">
                  <c:v>-4.05050631255311</c:v>
                </c:pt>
                <c:pt idx="127">
                  <c:v>-3.52126304200345</c:v>
                </c:pt>
                <c:pt idx="128">
                  <c:v>-2.98420961031396</c:v>
                </c:pt>
                <c:pt idx="129">
                  <c:v>-2.44053720195221</c:v>
                </c:pt>
                <c:pt idx="130">
                  <c:v>-1.89145168227567</c:v>
                </c:pt>
                <c:pt idx="131">
                  <c:v>-1.3381709229221599</c:v>
                </c:pt>
                <c:pt idx="132">
                  <c:v>-0.781922100570765</c:v>
                </c:pt>
                <c:pt idx="133">
                  <c:v>-0.223938975064103</c:v>
                </c:pt>
                <c:pt idx="134">
                  <c:v>0.334540847070982</c:v>
                </c:pt>
                <c:pt idx="135">
                  <c:v>0.892278657634547</c:v>
                </c:pt>
                <c:pt idx="136">
                  <c:v>1.44803739420827</c:v>
                </c:pt>
                <c:pt idx="137">
                  <c:v>2.0005843839598</c:v>
                </c:pt>
                <c:pt idx="138">
                  <c:v>2.54869407771091</c:v>
                </c:pt>
                <c:pt idx="139">
                  <c:v>3.09115076820561</c:v>
                </c:pt>
                <c:pt idx="140">
                  <c:v>3.62675128654861</c:v>
                </c:pt>
                <c:pt idx="141">
                  <c:v>4.15430767083392</c:v>
                </c:pt>
                <c:pt idx="142">
                  <c:v>4.67264980104426</c:v>
                </c:pt>
                <c:pt idx="143">
                  <c:v>5.18062799437711</c:v>
                </c:pt>
                <c:pt idx="144">
                  <c:v>5.67711555524111</c:v>
                </c:pt>
                <c:pt idx="145">
                  <c:v>6.16101127426674</c:v>
                </c:pt>
                <c:pt idx="146">
                  <c:v>6.63124187078868</c:v>
                </c:pt>
                <c:pt idx="147">
                  <c:v>7.08676437338224</c:v>
                </c:pt>
                <c:pt idx="148">
                  <c:v>7.52656843317381</c:v>
                </c:pt>
                <c:pt idx="149">
                  <c:v>7.94967856479466</c:v>
                </c:pt>
                <c:pt idx="150">
                  <c:v>8.35515631000736</c:v>
                </c:pt>
                <c:pt idx="151">
                  <c:v>8.74210231920613</c:v>
                </c:pt>
                <c:pt idx="152">
                  <c:v>9.10965834617414</c:v>
                </c:pt>
                <c:pt idx="153">
                  <c:v>9.45700915167353</c:v>
                </c:pt>
                <c:pt idx="154">
                  <c:v>9.78338431164609</c:v>
                </c:pt>
                <c:pt idx="155">
                  <c:v>10.0880599260136</c:v>
                </c:pt>
                <c:pt idx="156">
                  <c:v>10.3703602242882</c:v>
                </c:pt>
                <c:pt idx="157">
                  <c:v>10.6296590644314</c:v>
                </c:pt>
                <c:pt idx="158">
                  <c:v>10.865381321637</c:v>
                </c:pt>
                <c:pt idx="159">
                  <c:v>11.0770041639576</c:v>
                </c:pt>
                <c:pt idx="160">
                  <c:v>11.2640582119463</c:v>
                </c:pt>
                <c:pt idx="161">
                  <c:v>11.4261285797398</c:v>
                </c:pt>
                <c:pt idx="162">
                  <c:v>11.5628557952757</c:v>
                </c:pt>
                <c:pt idx="163">
                  <c:v>11.673936597601</c:v>
                </c:pt>
                <c:pt idx="164">
                  <c:v>11.7591246095053</c:v>
                </c:pt>
                <c:pt idx="165">
                  <c:v>11.8182308839851</c:v>
                </c:pt>
                <c:pt idx="166">
                  <c:v>11.8511243233284</c:v>
                </c:pt>
                <c:pt idx="167">
                  <c:v>11.8577319698894</c:v>
                </c:pt>
                <c:pt idx="168">
                  <c:v>11.8380391679086</c:v>
                </c:pt>
                <c:pt idx="169">
                  <c:v>11.7920895960192</c:v>
                </c:pt>
                <c:pt idx="170">
                  <c:v>11.7199851703679</c:v>
                </c:pt>
                <c:pt idx="171">
                  <c:v>11.621885818565</c:v>
                </c:pt>
                <c:pt idx="172">
                  <c:v>11.4980091249646</c:v>
                </c:pt>
                <c:pt idx="173">
                  <c:v>11.348629848063</c:v>
                </c:pt>
                <c:pt idx="174">
                  <c:v>11.1740793110844</c:v>
                </c:pt>
                <c:pt idx="175">
                  <c:v>10.9747446671055</c:v>
                </c:pt>
                <c:pt idx="176">
                  <c:v>10.7510680403502</c:v>
                </c:pt>
                <c:pt idx="177">
                  <c:v>10.5035455455587</c:v>
                </c:pt>
                <c:pt idx="178">
                  <c:v>10.2327261876039</c:v>
                </c:pt>
                <c:pt idx="179">
                  <c:v>9.93921064379998</c:v>
                </c:pt>
                <c:pt idx="180">
                  <c:v>9.62364993159894</c:v>
                </c:pt>
                <c:pt idx="181">
                  <c:v>9.28674396463478</c:v>
                </c:pt>
                <c:pt idx="182">
                  <c:v>8.92924000031473</c:v>
                </c:pt>
                <c:pt idx="183">
                  <c:v>8.55193098240243</c:v>
                </c:pt>
                <c:pt idx="184">
                  <c:v>8.15565378226892</c:v>
                </c:pt>
                <c:pt idx="185">
                  <c:v>7.74128734271171</c:v>
                </c:pt>
                <c:pt idx="186">
                  <c:v>7.30975072845993</c:v>
                </c:pt>
                <c:pt idx="187">
                  <c:v>6.86200108768882</c:v>
                </c:pt>
                <c:pt idx="188">
                  <c:v>6.39903152906502</c:v>
                </c:pt>
                <c:pt idx="189">
                  <c:v>5.92186891903184</c:v>
                </c:pt>
                <c:pt idx="190">
                  <c:v>5.43157160421937</c:v>
                </c:pt>
                <c:pt idx="191">
                  <c:v>4.92922706403191</c:v>
                </c:pt>
                <c:pt idx="192">
                  <c:v>4.41594949861858</c:v>
                </c:pt>
                <c:pt idx="193">
                  <c:v>3.89287735757754</c:v>
                </c:pt>
                <c:pt idx="194">
                  <c:v>3.36117081487504</c:v>
                </c:pt>
                <c:pt idx="195">
                  <c:v>2.82200919557934</c:v>
                </c:pt>
                <c:pt idx="196">
                  <c:v>2.27658836011809</c:v>
                </c:pt>
                <c:pt idx="197">
                  <c:v>1.72611805185985</c:v>
                </c:pt>
                <c:pt idx="198">
                  <c:v>1.17181921390338</c:v>
                </c:pt>
                <c:pt idx="199">
                  <c:v>0.614921281026109</c:v>
                </c:pt>
                <c:pt idx="200">
                  <c:v>0.056659452797673</c:v>
                </c:pt>
                <c:pt idx="201">
                  <c:v>-0.501728046092447</c:v>
                </c:pt>
                <c:pt idx="202">
                  <c:v>-1.05900271221725</c:v>
                </c:pt>
                <c:pt idx="203">
                  <c:v>-1.61392851041279</c:v>
                </c:pt>
                <c:pt idx="204">
                  <c:v>-2.16527461530386</c:v>
                </c:pt>
                <c:pt idx="205">
                  <c:v>-2.71181814127487</c:v>
                </c:pt>
                <c:pt idx="206">
                  <c:v>-3.25234685482977</c:v>
                </c:pt>
                <c:pt idx="207">
                  <c:v>-3.785661863326</c:v>
                </c:pt>
                <c:pt idx="208">
                  <c:v>-4.31058027411824</c:v>
                </c:pt>
                <c:pt idx="209">
                  <c:v>-4.82593781821416</c:v>
                </c:pt>
                <c:pt idx="210">
                  <c:v>-5.33059143262299</c:v>
                </c:pt>
                <c:pt idx="211">
                  <c:v>-5.82342179566917</c:v>
                </c:pt>
                <c:pt idx="212">
                  <c:v>-6.30333580964765</c:v>
                </c:pt>
                <c:pt idx="213">
                  <c:v>-6.76926902531466</c:v>
                </c:pt>
                <c:pt idx="214">
                  <c:v>-7.22018800283572</c:v>
                </c:pt>
              </c:numCache>
            </c:numRef>
          </c:yVal>
          <c:smooth val="0"/>
        </c:ser>
        <c:ser>
          <c:idx val="0"/>
          <c:order val="1"/>
          <c:tx>
            <c:v>Input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Sheet2!$D$2:$D$216</c:f>
              <c:numCache>
                <c:ptCount val="215"/>
                <c:pt idx="0">
                  <c:v>0</c:v>
                </c:pt>
                <c:pt idx="1">
                  <c:v>0.0470825874130251</c:v>
                </c:pt>
                <c:pt idx="2">
                  <c:v>0.376242982604037</c:v>
                </c:pt>
                <c:pt idx="3">
                  <c:v>0.563321108651254</c:v>
                </c:pt>
                <c:pt idx="4">
                  <c:v>0.749149788525442</c:v>
                </c:pt>
                <c:pt idx="5">
                  <c:v>0.933316854229799</c:v>
                </c:pt>
                <c:pt idx="6">
                  <c:v>1.11541382322762</c:v>
                </c:pt>
                <c:pt idx="7">
                  <c:v>1.29503680445652</c:v>
                </c:pt>
                <c:pt idx="8">
                  <c:v>1.4717873941588</c:v>
                </c:pt>
                <c:pt idx="9">
                  <c:v>1.64527355954091</c:v>
                </c:pt>
                <c:pt idx="10">
                  <c:v>1.81511050830218</c:v>
                </c:pt>
                <c:pt idx="11">
                  <c:v>1.98092154210413</c:v>
                </c:pt>
                <c:pt idx="12">
                  <c:v>2.1423388920873</c:v>
                </c:pt>
                <c:pt idx="13">
                  <c:v>2.29900453458261</c:v>
                </c:pt>
                <c:pt idx="14">
                  <c:v>2.45057098520778</c:v>
                </c:pt>
                <c:pt idx="15">
                  <c:v>2.59670206958769</c:v>
                </c:pt>
                <c:pt idx="16">
                  <c:v>2.73707366898911</c:v>
                </c:pt>
                <c:pt idx="17">
                  <c:v>2.87137443921601</c:v>
                </c:pt>
                <c:pt idx="18">
                  <c:v>2.99930650117099</c:v>
                </c:pt>
                <c:pt idx="19">
                  <c:v>3.12058610155108</c:v>
                </c:pt>
                <c:pt idx="20">
                  <c:v>3.23494424221252</c:v>
                </c:pt>
                <c:pt idx="21">
                  <c:v>3.34212727680866</c:v>
                </c:pt>
                <c:pt idx="22">
                  <c:v>3.4418974733775</c:v>
                </c:pt>
                <c:pt idx="23">
                  <c:v>3.5340335416312</c:v>
                </c:pt>
                <c:pt idx="24">
                  <c:v>3.61833112377789</c:v>
                </c:pt>
                <c:pt idx="25">
                  <c:v>3.69460324778724</c:v>
                </c:pt>
                <c:pt idx="26">
                  <c:v>3.76268074209443</c:v>
                </c:pt>
                <c:pt idx="27">
                  <c:v>3.82241261082263</c:v>
                </c:pt>
                <c:pt idx="28">
                  <c:v>3.87366636869187</c:v>
                </c:pt>
                <c:pt idx="29">
                  <c:v>3.9163283348714</c:v>
                </c:pt>
                <c:pt idx="30">
                  <c:v>3.95030388512369</c:v>
                </c:pt>
                <c:pt idx="31">
                  <c:v>3.97551766168107</c:v>
                </c:pt>
                <c:pt idx="32">
                  <c:v>3.99191374038918</c:v>
                </c:pt>
                <c:pt idx="33">
                  <c:v>3.99945575474679</c:v>
                </c:pt>
                <c:pt idx="34">
                  <c:v>3.99812697656667</c:v>
                </c:pt>
                <c:pt idx="35">
                  <c:v>3.98793035307871</c:v>
                </c:pt>
                <c:pt idx="36">
                  <c:v>3.96888850039298</c:v>
                </c:pt>
                <c:pt idx="37">
                  <c:v>3.94104365333718</c:v>
                </c:pt>
                <c:pt idx="38">
                  <c:v>3.90445757177981</c:v>
                </c:pt>
                <c:pt idx="39">
                  <c:v>3.85921140364678</c:v>
                </c:pt>
                <c:pt idx="40">
                  <c:v>3.80540550493531</c:v>
                </c:pt>
                <c:pt idx="41">
                  <c:v>3.74315921712437</c:v>
                </c:pt>
                <c:pt idx="42">
                  <c:v>3.67261060247523</c:v>
                </c:pt>
                <c:pt idx="43">
                  <c:v>3.59391613780943</c:v>
                </c:pt>
                <c:pt idx="44">
                  <c:v>3.50725036744318</c:v>
                </c:pt>
                <c:pt idx="45">
                  <c:v>3.41280551604808</c:v>
                </c:pt>
                <c:pt idx="46">
                  <c:v>3.31079106229682</c:v>
                </c:pt>
                <c:pt idx="47">
                  <c:v>3.2014332742395</c:v>
                </c:pt>
                <c:pt idx="48">
                  <c:v>3.08497470744111</c:v>
                </c:pt>
                <c:pt idx="49">
                  <c:v>2.9616736669933</c:v>
                </c:pt>
                <c:pt idx="50">
                  <c:v>2.83180363459373</c:v>
                </c:pt>
                <c:pt idx="51">
                  <c:v>2.69565266196366</c:v>
                </c:pt>
                <c:pt idx="52">
                  <c:v>2.55352273194928</c:v>
                </c:pt>
                <c:pt idx="53">
                  <c:v>2.40572908872378</c:v>
                </c:pt>
                <c:pt idx="54">
                  <c:v>2.25259953857575</c:v>
                </c:pt>
                <c:pt idx="55">
                  <c:v>2.09447372283494</c:v>
                </c:pt>
                <c:pt idx="56">
                  <c:v>1.93170236454776</c:v>
                </c:pt>
                <c:pt idx="57">
                  <c:v>1.76464649057361</c:v>
                </c:pt>
                <c:pt idx="58">
                  <c:v>1.59367663082735</c:v>
                </c:pt>
                <c:pt idx="59">
                  <c:v>1.41917199644392</c:v>
                </c:pt>
                <c:pt idx="60">
                  <c:v>1.24151963868817</c:v>
                </c:pt>
                <c:pt idx="61">
                  <c:v>1.06111359047509</c:v>
                </c:pt>
                <c:pt idx="62">
                  <c:v>0.878353992404915</c:v>
                </c:pt>
                <c:pt idx="63">
                  <c:v>0.693646205251248</c:v>
                </c:pt>
                <c:pt idx="64">
                  <c:v>0.507399910870921</c:v>
                </c:pt>
                <c:pt idx="65">
                  <c:v>0.32002820352968</c:v>
                </c:pt>
                <c:pt idx="66">
                  <c:v>0.13194667365912</c:v>
                </c:pt>
                <c:pt idx="67">
                  <c:v>-0.0564275139228521</c:v>
                </c:pt>
                <c:pt idx="68">
                  <c:v>-0.244676545283544</c:v>
                </c:pt>
                <c:pt idx="69">
                  <c:v>-0.432382884086762</c:v>
                </c:pt>
                <c:pt idx="70">
                  <c:v>-0.619130197688351</c:v>
                </c:pt>
                <c:pt idx="71">
                  <c:v>-0.804504280561978</c:v>
                </c:pt>
                <c:pt idx="72">
                  <c:v>-0.988093973006957</c:v>
                </c:pt>
                <c:pt idx="73">
                  <c:v>-1.16949207310042</c:v>
                </c:pt>
                <c:pt idx="74">
                  <c:v>-1.34829623987116</c:v>
                </c:pt>
                <c:pt idx="75">
                  <c:v>-1.52410988569186</c:v>
                </c:pt>
                <c:pt idx="76">
                  <c:v>-1.69654305591045</c:v>
                </c:pt>
                <c:pt idx="77">
                  <c:v>-1.86521329376944</c:v>
                </c:pt>
                <c:pt idx="78">
                  <c:v>-2.02974648869502</c:v>
                </c:pt>
                <c:pt idx="79">
                  <c:v>-2.18977770607427</c:v>
                </c:pt>
                <c:pt idx="80">
                  <c:v>-2.34495199668011</c:v>
                </c:pt>
                <c:pt idx="81">
                  <c:v>-2.49492518394862</c:v>
                </c:pt>
                <c:pt idx="82">
                  <c:v>-2.63936462736269</c:v>
                </c:pt>
                <c:pt idx="83">
                  <c:v>-2.77794996024859</c:v>
                </c:pt>
                <c:pt idx="84">
                  <c:v>-2.91037380034931</c:v>
                </c:pt>
                <c:pt idx="85">
                  <c:v>-3.03634243159829</c:v>
                </c:pt>
                <c:pt idx="86">
                  <c:v>-3.15557645558172</c:v>
                </c:pt>
                <c:pt idx="87">
                  <c:v>-3.2678114112441</c:v>
                </c:pt>
                <c:pt idx="88">
                  <c:v>-3.37279836146296</c:v>
                </c:pt>
                <c:pt idx="89">
                  <c:v>-3.47030444519126</c:v>
                </c:pt>
                <c:pt idx="90">
                  <c:v>-3.56011339394325</c:v>
                </c:pt>
                <c:pt idx="91">
                  <c:v>-3.64202601147793</c:v>
                </c:pt>
                <c:pt idx="92">
                  <c:v>-3.71586061561629</c:v>
                </c:pt>
                <c:pt idx="93">
                  <c:v>-3.78145344121237</c:v>
                </c:pt>
                <c:pt idx="94">
                  <c:v>-3.83865900338436</c:v>
                </c:pt>
                <c:pt idx="95">
                  <c:v>-3.88735042020001</c:v>
                </c:pt>
                <c:pt idx="96">
                  <c:v>-3.92741969410081</c:v>
                </c:pt>
                <c:pt idx="97">
                  <c:v>-3.95877795144052</c:v>
                </c:pt>
                <c:pt idx="98">
                  <c:v>-3.98135563960691</c:v>
                </c:pt>
                <c:pt idx="99">
                  <c:v>-3.99510268128947</c:v>
                </c:pt>
                <c:pt idx="100">
                  <c:v>-3.99998858555087</c:v>
                </c:pt>
                <c:pt idx="101">
                  <c:v>-3.99600251545586</c:v>
                </c:pt>
                <c:pt idx="102">
                  <c:v>-3.98315331210759</c:v>
                </c:pt>
                <c:pt idx="103">
                  <c:v>-3.96146947503803</c:v>
                </c:pt>
                <c:pt idx="104">
                  <c:v>-3.93099909899603</c:v>
                </c:pt>
                <c:pt idx="105">
                  <c:v>-3.89180976727317</c:v>
                </c:pt>
                <c:pt idx="106">
                  <c:v>-3.84398840180401</c:v>
                </c:pt>
                <c:pt idx="107">
                  <c:v>-3.78764107037327</c:v>
                </c:pt>
                <c:pt idx="108">
                  <c:v>-3.72289275135745</c:v>
                </c:pt>
                <c:pt idx="109">
                  <c:v>-3.64988705652285</c:v>
                </c:pt>
                <c:pt idx="110">
                  <c:v>-3.56878591249467</c:v>
                </c:pt>
                <c:pt idx="111">
                  <c:v>-3.47976920160373</c:v>
                </c:pt>
                <c:pt idx="112">
                  <c:v>-3.38303436290753</c:v>
                </c:pt>
                <c:pt idx="113">
                  <c:v>-3.27879595427041</c:v>
                </c:pt>
                <c:pt idx="114">
                  <c:v>-3.16728517647422</c:v>
                </c:pt>
                <c:pt idx="115">
                  <c:v>-3.04874936041502</c:v>
                </c:pt>
                <c:pt idx="116">
                  <c:v>-2.92345141852314</c:v>
                </c:pt>
                <c:pt idx="117">
                  <c:v>-2.7916692616235</c:v>
                </c:pt>
                <c:pt idx="118">
                  <c:v>-2.65369518252933</c:v>
                </c:pt>
                <c:pt idx="119">
                  <c:v>-2.50983520773681</c:v>
                </c:pt>
                <c:pt idx="120">
                  <c:v>-2.3604084186583</c:v>
                </c:pt>
                <c:pt idx="121">
                  <c:v>-2.20574624389978</c:v>
                </c:pt>
                <c:pt idx="122">
                  <c:v>-2.04619172415225</c:v>
                </c:pt>
                <c:pt idx="123">
                  <c:v>-1.88209875132749</c:v>
                </c:pt>
                <c:pt idx="124">
                  <c:v>-1.71383128362583</c:v>
                </c:pt>
                <c:pt idx="125">
                  <c:v>-1.54176253827692</c:v>
                </c:pt>
                <c:pt idx="126">
                  <c:v>-1.36627416374389</c:v>
                </c:pt>
                <c:pt idx="127">
                  <c:v>-1.18775539322714</c:v>
                </c:pt>
                <c:pt idx="128">
                  <c:v>-1.00660218134513</c:v>
                </c:pt>
                <c:pt idx="129">
                  <c:v>-0.823216325907006</c:v>
                </c:pt>
                <c:pt idx="130">
                  <c:v>-0.638004576725191</c:v>
                </c:pt>
                <c:pt idx="131">
                  <c:v>-0.451377733444252</c:v>
                </c:pt>
                <c:pt idx="132">
                  <c:v>-0.263749734387355</c:v>
                </c:pt>
                <c:pt idx="133">
                  <c:v>-0.0755367384411056</c:v>
                </c:pt>
                <c:pt idx="134">
                  <c:v>0.112843797984844</c:v>
                </c:pt>
                <c:pt idx="135">
                  <c:v>0.300974046876066</c:v>
                </c:pt>
                <c:pt idx="136">
                  <c:v>0.488436735355871</c:v>
                </c:pt>
                <c:pt idx="137">
                  <c:v>0.674816071196511</c:v>
                </c:pt>
                <c:pt idx="138">
                  <c:v>0.859698665046291</c:v>
                </c:pt>
                <c:pt idx="139">
                  <c:v>1.04267444732714</c:v>
                </c:pt>
                <c:pt idx="140">
                  <c:v>1.22333757776888</c:v>
                </c:pt>
                <c:pt idx="141">
                  <c:v>1.40128734556293</c:v>
                </c:pt>
                <c:pt idx="142">
                  <c:v>1.57612905813885</c:v>
                </c:pt>
                <c:pt idx="143">
                  <c:v>1.74747491659241</c:v>
                </c:pt>
                <c:pt idx="144">
                  <c:v>1.91494487582354</c:v>
                </c:pt>
                <c:pt idx="145">
                  <c:v>2.07816748747632</c:v>
                </c:pt>
                <c:pt idx="146">
                  <c:v>2.23678072381142</c:v>
                </c:pt>
                <c:pt idx="147">
                  <c:v>2.3904327806836</c:v>
                </c:pt>
                <c:pt idx="148">
                  <c:v>2.53878285784325</c:v>
                </c:pt>
                <c:pt idx="149">
                  <c:v>2.68150191483133</c:v>
                </c:pt>
                <c:pt idx="150">
                  <c:v>2.81827340079108</c:v>
                </c:pt>
                <c:pt idx="151">
                  <c:v>2.94879395657781</c:v>
                </c:pt>
                <c:pt idx="152">
                  <c:v>3.07277408760943</c:v>
                </c:pt>
                <c:pt idx="153">
                  <c:v>3.18993880596542</c:v>
                </c:pt>
                <c:pt idx="154">
                  <c:v>3.30002824031004</c:v>
                </c:pt>
                <c:pt idx="155">
                  <c:v>3.40279821228688</c:v>
                </c:pt>
                <c:pt idx="156">
                  <c:v>3.49802077810649</c:v>
                </c:pt>
                <c:pt idx="157">
                  <c:v>3.58548473412564</c:v>
                </c:pt>
                <c:pt idx="158">
                  <c:v>3.66499608529703</c:v>
                </c:pt>
                <c:pt idx="159">
                  <c:v>3.73637847545024</c:v>
                </c:pt>
                <c:pt idx="160">
                  <c:v>3.79947357844973</c:v>
                </c:pt>
                <c:pt idx="161">
                  <c:v>3.8541414493622</c:v>
                </c:pt>
                <c:pt idx="162">
                  <c:v>3.90026083485443</c:v>
                </c:pt>
                <c:pt idx="163">
                  <c:v>3.93772944213315</c:v>
                </c:pt>
                <c:pt idx="164">
                  <c:v>3.96646416583049</c:v>
                </c:pt>
                <c:pt idx="165">
                  <c:v>3.98640127233162</c:v>
                </c:pt>
                <c:pt idx="166">
                  <c:v>3.99749654113595</c:v>
                </c:pt>
                <c:pt idx="167">
                  <c:v>3.99972536293817</c:v>
                </c:pt>
                <c:pt idx="168">
                  <c:v>3.99308279421172</c:v>
                </c:pt>
                <c:pt idx="169">
                  <c:v>3.97758356817348</c:v>
                </c:pt>
                <c:pt idx="170">
                  <c:v>3.95326206210555</c:v>
                </c:pt>
                <c:pt idx="171">
                  <c:v>3.9201722211064</c:v>
                </c:pt>
                <c:pt idx="172">
                  <c:v>3.87838743844066</c:v>
                </c:pt>
                <c:pt idx="173">
                  <c:v>3.82800039275287</c:v>
                </c:pt>
                <c:pt idx="174">
                  <c:v>3.76912284250628</c:v>
                </c:pt>
                <c:pt idx="175">
                  <c:v>3.7018853781025</c:v>
                </c:pt>
                <c:pt idx="176">
                  <c:v>3.62643713223212</c:v>
                </c:pt>
                <c:pt idx="177">
                  <c:v>3.54294544909831</c:v>
                </c:pt>
                <c:pt idx="178">
                  <c:v>3.45159551324745</c:v>
                </c:pt>
                <c:pt idx="179">
                  <c:v>3.35258993882981</c:v>
                </c:pt>
                <c:pt idx="180">
                  <c:v>3.24614832020136</c:v>
                </c:pt>
                <c:pt idx="181">
                  <c:v>3.13250674486355</c:v>
                </c:pt>
                <c:pt idx="182">
                  <c:v>3.0119172698212</c:v>
                </c:pt>
                <c:pt idx="183">
                  <c:v>2.8846473625201</c:v>
                </c:pt>
                <c:pt idx="184">
                  <c:v>2.75097930760429</c:v>
                </c:pt>
                <c:pt idx="185">
                  <c:v>2.61120958080865</c:v>
                </c:pt>
                <c:pt idx="186">
                  <c:v>2.46564819137581</c:v>
                </c:pt>
                <c:pt idx="187">
                  <c:v>2.31461799445567</c:v>
                </c:pt>
                <c:pt idx="188">
                  <c:v>2.15845397501265</c:v>
                </c:pt>
                <c:pt idx="189">
                  <c:v>1.99750250482916</c:v>
                </c:pt>
                <c:pt idx="190">
                  <c:v>1.83212057425292</c:v>
                </c:pt>
                <c:pt idx="191">
                  <c:v>1.66267500039247</c:v>
                </c:pt>
                <c:pt idx="192">
                  <c:v>1.4895416135168</c:v>
                </c:pt>
                <c:pt idx="193">
                  <c:v>1.31310442346386</c:v>
                </c:pt>
                <c:pt idx="194">
                  <c:v>1.13375476790682</c:v>
                </c:pt>
                <c:pt idx="195">
                  <c:v>0.951890444367052</c:v>
                </c:pt>
                <c:pt idx="196">
                  <c:v>0.767914827899341</c:v>
                </c:pt>
                <c:pt idx="197">
                  <c:v>0.582235976406007</c:v>
                </c:pt>
                <c:pt idx="198">
                  <c:v>0.395265725564492</c:v>
                </c:pt>
                <c:pt idx="199">
                  <c:v>0.207418775375937</c:v>
                </c:pt>
                <c:pt idx="200">
                  <c:v>0.019111770360514</c:v>
                </c:pt>
                <c:pt idx="201">
                  <c:v>-0.16923762456001</c:v>
                </c:pt>
                <c:pt idx="202">
                  <c:v>-0.35721165044306</c:v>
                </c:pt>
                <c:pt idx="203">
                  <c:v>-0.544393380914584</c:v>
                </c:pt>
                <c:pt idx="204">
                  <c:v>-0.73036764691164</c:v>
                </c:pt>
                <c:pt idx="205">
                  <c:v>-0.914721957527441</c:v>
                </c:pt>
                <c:pt idx="206">
                  <c:v>-1.09704741491607</c:v>
                </c:pt>
                <c:pt idx="207">
                  <c:v>-1.27693962122792</c:v>
                </c:pt>
                <c:pt idx="208">
                  <c:v>-1.45399957556407</c:v>
                </c:pt>
                <c:pt idx="209">
                  <c:v>-1.62783455896024</c:v>
                </c:pt>
                <c:pt idx="210">
                  <c:v>-1.79805900543744</c:v>
                </c:pt>
                <c:pt idx="211">
                  <c:v>-1.96429535718728</c:v>
                </c:pt>
                <c:pt idx="212">
                  <c:v>-2.12617490199513</c:v>
                </c:pt>
                <c:pt idx="213">
                  <c:v>-2.28333859104384</c:v>
                </c:pt>
                <c:pt idx="214">
                  <c:v>-2.43543783528388</c:v>
                </c:pt>
              </c:numCache>
            </c:numRef>
          </c:yVal>
          <c:smooth val="0"/>
        </c:ser>
        <c:ser>
          <c:idx val="2"/>
          <c:order val="2"/>
          <c:tx>
            <c:v>Perfect output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Sheet2!$E$2:$E$216</c:f>
              <c:numCache>
                <c:ptCount val="215"/>
                <c:pt idx="0">
                  <c:v>0</c:v>
                </c:pt>
                <c:pt idx="1">
                  <c:v>0.139582759147849</c:v>
                </c:pt>
                <c:pt idx="2">
                  <c:v>1.11542369498918</c:v>
                </c:pt>
                <c:pt idx="3">
                  <c:v>1.67004234372248</c:v>
                </c:pt>
                <c:pt idx="4">
                  <c:v>2.22095683867366</c:v>
                </c:pt>
                <c:pt idx="5">
                  <c:v>2.76694525153786</c:v>
                </c:pt>
                <c:pt idx="6">
                  <c:v>3.30679658005988</c:v>
                </c:pt>
                <c:pt idx="7">
                  <c:v>3.83931343403711</c:v>
                </c:pt>
                <c:pt idx="8">
                  <c:v>4.36331469113091</c:v>
                </c:pt>
                <c:pt idx="9">
                  <c:v>4.87763811659575</c:v>
                </c:pt>
                <c:pt idx="10">
                  <c:v>5.3811429411159</c:v>
                </c:pt>
                <c:pt idx="11">
                  <c:v>5.8727123910317</c:v>
                </c:pt>
                <c:pt idx="12">
                  <c:v>6.3512561653433</c:v>
                </c:pt>
                <c:pt idx="13">
                  <c:v>6.81571285399836</c:v>
                </c:pt>
                <c:pt idx="14">
                  <c:v>7.2650522920993</c:v>
                </c:pt>
                <c:pt idx="15">
                  <c:v>7.6982778448091</c:v>
                </c:pt>
                <c:pt idx="16">
                  <c:v>8.11442861788718</c:v>
                </c:pt>
                <c:pt idx="17">
                  <c:v>8.51258158895278</c:v>
                </c:pt>
                <c:pt idx="18">
                  <c:v>8.89185365474859</c:v>
                </c:pt>
                <c:pt idx="19">
                  <c:v>9.25140358986363</c:v>
                </c:pt>
                <c:pt idx="20">
                  <c:v>9.59043391257112</c:v>
                </c:pt>
                <c:pt idx="21">
                  <c:v>9.90819265364298</c:v>
                </c:pt>
                <c:pt idx="22">
                  <c:v>10.2039750242174</c:v>
                </c:pt>
                <c:pt idx="23">
                  <c:v>10.4771249790206</c:v>
                </c:pt>
                <c:pt idx="24">
                  <c:v>10.7270366714751</c:v>
                </c:pt>
                <c:pt idx="25">
                  <c:v>10.9531557974675</c:v>
                </c:pt>
                <c:pt idx="26">
                  <c:v>11.1549808247947</c:v>
                </c:pt>
                <c:pt idx="27">
                  <c:v>11.3320641055626</c:v>
                </c:pt>
                <c:pt idx="28">
                  <c:v>11.4840128690688</c:v>
                </c:pt>
                <c:pt idx="29">
                  <c:v>11.6104900929685</c:v>
                </c:pt>
                <c:pt idx="30">
                  <c:v>11.7112152507891</c:v>
                </c:pt>
                <c:pt idx="31">
                  <c:v>11.785964934139</c:v>
                </c:pt>
                <c:pt idx="32">
                  <c:v>11.8345733482265</c:v>
                </c:pt>
                <c:pt idx="33">
                  <c:v>11.8569326795932</c:v>
                </c:pt>
                <c:pt idx="34">
                  <c:v>11.8529933352438</c:v>
                </c:pt>
                <c:pt idx="35">
                  <c:v>11.822764052644</c:v>
                </c:pt>
                <c:pt idx="36">
                  <c:v>11.7663118803399</c:v>
                </c:pt>
                <c:pt idx="37">
                  <c:v>11.6837620292452</c:v>
                </c:pt>
                <c:pt idx="38">
                  <c:v>11.5752975949229</c:v>
                </c:pt>
                <c:pt idx="39">
                  <c:v>11.4411591514794</c:v>
                </c:pt>
                <c:pt idx="40">
                  <c:v>11.2816442179713</c:v>
                </c:pt>
                <c:pt idx="41">
                  <c:v>11.0971065985082</c:v>
                </c:pt>
                <c:pt idx="42">
                  <c:v>10.887955597515</c:v>
                </c:pt>
                <c:pt idx="43">
                  <c:v>10.6546551118948</c:v>
                </c:pt>
                <c:pt idx="44">
                  <c:v>10.3977226021056</c:v>
                </c:pt>
                <c:pt idx="45">
                  <c:v>10.1177279444333</c:v>
                </c:pt>
                <c:pt idx="46">
                  <c:v>9.81529216700572</c:v>
                </c:pt>
                <c:pt idx="47">
                  <c:v>9.49108607235248</c:v>
                </c:pt>
                <c:pt idx="48">
                  <c:v>9.14582874956511</c:v>
                </c:pt>
                <c:pt idx="49">
                  <c:v>8.78028597935736</c:v>
                </c:pt>
                <c:pt idx="50">
                  <c:v>8.39526853556374</c:v>
                </c:pt>
                <c:pt idx="51">
                  <c:v>7.99163038684316</c:v>
                </c:pt>
                <c:pt idx="52">
                  <c:v>7.57026680257656</c:v>
                </c:pt>
                <c:pt idx="53">
                  <c:v>7.13211236715951</c:v>
                </c:pt>
                <c:pt idx="54">
                  <c:v>6.67813890709393</c:v>
                </c:pt>
                <c:pt idx="55">
                  <c:v>6.20935333547727</c:v>
                </c:pt>
                <c:pt idx="56">
                  <c:v>5.7267954186691</c:v>
                </c:pt>
                <c:pt idx="57">
                  <c:v>5.23153547008955</c:v>
                </c:pt>
                <c:pt idx="58">
                  <c:v>4.72467197626419</c:v>
                </c:pt>
                <c:pt idx="59">
                  <c:v>4.2073291603809</c:v>
                </c:pt>
                <c:pt idx="60">
                  <c:v>3.68065448876317</c:v>
                </c:pt>
                <c:pt idx="61">
                  <c:v>3.14581612578961</c:v>
                </c:pt>
                <c:pt idx="62">
                  <c:v>2.60400034290573</c:v>
                </c:pt>
                <c:pt idx="63">
                  <c:v>2.05640888747374</c:v>
                </c:pt>
                <c:pt idx="64">
                  <c:v>1.50425631729709</c:v>
                </c:pt>
                <c:pt idx="65">
                  <c:v>0.94876730673141</c:v>
                </c:pt>
                <c:pt idx="66">
                  <c:v>0.391173930356802</c:v>
                </c:pt>
                <c:pt idx="67">
                  <c:v>-0.167287069763426</c:v>
                </c:pt>
                <c:pt idx="68">
                  <c:v>-0.725377027176559</c:v>
                </c:pt>
                <c:pt idx="69">
                  <c:v>-1.2818580984026</c:v>
                </c:pt>
                <c:pt idx="70">
                  <c:v>-1.83549600847097</c:v>
                </c:pt>
                <c:pt idx="71">
                  <c:v>-2.38506278854229</c:v>
                </c:pt>
                <c:pt idx="72">
                  <c:v>-2.92933949954322</c:v>
                </c:pt>
                <c:pt idx="73">
                  <c:v>-3.46711893577316</c:v>
                </c:pt>
                <c:pt idx="74">
                  <c:v>-3.99720830248641</c:v>
                </c:pt>
                <c:pt idx="75">
                  <c:v>-4.51843186151085</c:v>
                </c:pt>
                <c:pt idx="76">
                  <c:v>-5.02963353903511</c:v>
                </c:pt>
                <c:pt idx="77">
                  <c:v>-5.52967948978014</c:v>
                </c:pt>
                <c:pt idx="78">
                  <c:v>-6.01746061186796</c:v>
                </c:pt>
                <c:pt idx="79">
                  <c:v>-6.49189500680958</c:v>
                </c:pt>
                <c:pt idx="80">
                  <c:v>-6.95193037915578</c:v>
                </c:pt>
                <c:pt idx="81">
                  <c:v>-7.39654637048816</c:v>
                </c:pt>
                <c:pt idx="82">
                  <c:v>-7.82475682257427</c:v>
                </c:pt>
                <c:pt idx="83">
                  <c:v>-8.23561196466626</c:v>
                </c:pt>
                <c:pt idx="84">
                  <c:v>-8.62820052009256</c:v>
                </c:pt>
                <c:pt idx="85">
                  <c:v>-9.00165172746921</c:v>
                </c:pt>
                <c:pt idx="86">
                  <c:v>-9.35513727204877</c:v>
                </c:pt>
                <c:pt idx="87">
                  <c:v>-9.68787312292211</c:v>
                </c:pt>
                <c:pt idx="88">
                  <c:v>-9.99912127199924</c:v>
                </c:pt>
                <c:pt idx="89">
                  <c:v>-10.2881913709108</c:v>
                </c:pt>
                <c:pt idx="90">
                  <c:v>-10.5544422622011</c:v>
                </c:pt>
                <c:pt idx="91">
                  <c:v>-10.7972834014149</c:v>
                </c:pt>
                <c:pt idx="92">
                  <c:v>-11.0161761669253</c:v>
                </c:pt>
                <c:pt idx="93">
                  <c:v>-11.2106350545962</c:v>
                </c:pt>
                <c:pt idx="94">
                  <c:v>-11.3802287546307</c:v>
                </c:pt>
                <c:pt idx="95">
                  <c:v>-11.5245811082158</c:v>
                </c:pt>
                <c:pt idx="96">
                  <c:v>-11.6433719418431</c:v>
                </c:pt>
                <c:pt idx="97">
                  <c:v>-11.7363377774533</c:v>
                </c:pt>
                <c:pt idx="98">
                  <c:v>-11.8032724168307</c:v>
                </c:pt>
                <c:pt idx="99">
                  <c:v>-11.8440273989505</c:v>
                </c:pt>
                <c:pt idx="100">
                  <c:v>-11.8585123292658</c:v>
                </c:pt>
                <c:pt idx="101">
                  <c:v>-11.8466950802022</c:v>
                </c:pt>
                <c:pt idx="102">
                  <c:v>-11.8086018624172</c:v>
                </c:pt>
                <c:pt idx="103">
                  <c:v>-11.7443171666648</c:v>
                </c:pt>
                <c:pt idx="104">
                  <c:v>-11.6539835763949</c:v>
                </c:pt>
                <c:pt idx="105">
                  <c:v>-11.5378014515034</c:v>
                </c:pt>
                <c:pt idx="106">
                  <c:v>-11.3960284839337</c:v>
                </c:pt>
                <c:pt idx="107">
                  <c:v>-11.2289791261164</c:v>
                </c:pt>
                <c:pt idx="108">
                  <c:v>-11.0370238935136</c:v>
                </c:pt>
                <c:pt idx="109">
                  <c:v>-10.8205885428153</c:v>
                </c:pt>
                <c:pt idx="110">
                  <c:v>-10.5801531276119</c:v>
                </c:pt>
                <c:pt idx="111">
                  <c:v>-10.3162509336346</c:v>
                </c:pt>
                <c:pt idx="112">
                  <c:v>-10.0294672959282</c:v>
                </c:pt>
                <c:pt idx="113">
                  <c:v>-9.72043830057771</c:v>
                </c:pt>
                <c:pt idx="114">
                  <c:v>-9.38984937386956</c:v>
                </c:pt>
                <c:pt idx="115">
                  <c:v>-9.03843376201625</c:v>
                </c:pt>
                <c:pt idx="116">
                  <c:v>-8.66697090481616</c:v>
                </c:pt>
                <c:pt idx="117">
                  <c:v>-8.27628470685632</c:v>
                </c:pt>
                <c:pt idx="118">
                  <c:v>-7.86724171009188</c:v>
                </c:pt>
                <c:pt idx="119">
                  <c:v>-7.44074917185629</c:v>
                </c:pt>
                <c:pt idx="120">
                  <c:v>-6.9977530525646</c:v>
                </c:pt>
                <c:pt idx="121">
                  <c:v>-6.53923591757323</c:v>
                </c:pt>
                <c:pt idx="122">
                  <c:v>-6.0662147578502</c:v>
                </c:pt>
                <c:pt idx="123">
                  <c:v>-5.57973873428917</c:v>
                </c:pt>
                <c:pt idx="124">
                  <c:v>-5.08088685067069</c:v>
                </c:pt>
                <c:pt idx="125">
                  <c:v>-4.57076556043198</c:v>
                </c:pt>
                <c:pt idx="126">
                  <c:v>-4.05050631255311</c:v>
                </c:pt>
                <c:pt idx="127">
                  <c:v>-3.52126304200345</c:v>
                </c:pt>
                <c:pt idx="128">
                  <c:v>-2.98420961031396</c:v>
                </c:pt>
                <c:pt idx="129">
                  <c:v>-2.44053720195221</c:v>
                </c:pt>
                <c:pt idx="130">
                  <c:v>-1.89145168227567</c:v>
                </c:pt>
                <c:pt idx="131">
                  <c:v>-1.3381709229221599</c:v>
                </c:pt>
                <c:pt idx="132">
                  <c:v>-0.781922100570765</c:v>
                </c:pt>
                <c:pt idx="133">
                  <c:v>-0.223938975064103</c:v>
                </c:pt>
                <c:pt idx="134">
                  <c:v>0.334540847070982</c:v>
                </c:pt>
                <c:pt idx="135">
                  <c:v>0.892278657634547</c:v>
                </c:pt>
                <c:pt idx="136">
                  <c:v>1.44803739420827</c:v>
                </c:pt>
                <c:pt idx="137">
                  <c:v>2.0005843839598</c:v>
                </c:pt>
                <c:pt idx="138">
                  <c:v>2.54869407771091</c:v>
                </c:pt>
                <c:pt idx="139">
                  <c:v>3.09115076820561</c:v>
                </c:pt>
                <c:pt idx="140">
                  <c:v>3.62675128654861</c:v>
                </c:pt>
                <c:pt idx="141">
                  <c:v>4.15430767083392</c:v>
                </c:pt>
                <c:pt idx="142">
                  <c:v>4.67264980104426</c:v>
                </c:pt>
                <c:pt idx="143">
                  <c:v>5.18062799437711</c:v>
                </c:pt>
                <c:pt idx="144">
                  <c:v>5.67711555524111</c:v>
                </c:pt>
                <c:pt idx="145">
                  <c:v>6.16101127426674</c:v>
                </c:pt>
                <c:pt idx="146">
                  <c:v>6.63124187078868</c:v>
                </c:pt>
                <c:pt idx="147">
                  <c:v>7.08676437338224</c:v>
                </c:pt>
                <c:pt idx="148">
                  <c:v>7.52656843317381</c:v>
                </c:pt>
                <c:pt idx="149">
                  <c:v>7.94967856479466</c:v>
                </c:pt>
                <c:pt idx="150">
                  <c:v>8.35515631000736</c:v>
                </c:pt>
                <c:pt idx="151">
                  <c:v>8.74210231920613</c:v>
                </c:pt>
                <c:pt idx="152">
                  <c:v>9.10965834617414</c:v>
                </c:pt>
                <c:pt idx="153">
                  <c:v>9.45700915167353</c:v>
                </c:pt>
                <c:pt idx="154">
                  <c:v>9.78338431164609</c:v>
                </c:pt>
                <c:pt idx="155">
                  <c:v>10.0880599260136</c:v>
                </c:pt>
                <c:pt idx="156">
                  <c:v>10.3703602242882</c:v>
                </c:pt>
                <c:pt idx="157">
                  <c:v>10.6296590644314</c:v>
                </c:pt>
                <c:pt idx="158">
                  <c:v>10.865381321637</c:v>
                </c:pt>
                <c:pt idx="159">
                  <c:v>11.0770041639576</c:v>
                </c:pt>
                <c:pt idx="160">
                  <c:v>11.2640582119463</c:v>
                </c:pt>
                <c:pt idx="161">
                  <c:v>11.4261285797398</c:v>
                </c:pt>
                <c:pt idx="162">
                  <c:v>11.5628557952757</c:v>
                </c:pt>
                <c:pt idx="163">
                  <c:v>11.673936597601</c:v>
                </c:pt>
                <c:pt idx="164">
                  <c:v>11.7591246095053</c:v>
                </c:pt>
                <c:pt idx="165">
                  <c:v>11.8182308839851</c:v>
                </c:pt>
                <c:pt idx="166">
                  <c:v>11.8511243233284</c:v>
                </c:pt>
                <c:pt idx="167">
                  <c:v>11.8577319698894</c:v>
                </c:pt>
                <c:pt idx="168">
                  <c:v>11.8380391679086</c:v>
                </c:pt>
                <c:pt idx="169">
                  <c:v>11.7920895960192</c:v>
                </c:pt>
                <c:pt idx="170">
                  <c:v>11.7199851703679</c:v>
                </c:pt>
                <c:pt idx="171">
                  <c:v>11.621885818565</c:v>
                </c:pt>
                <c:pt idx="172">
                  <c:v>11.4980091249646</c:v>
                </c:pt>
                <c:pt idx="173">
                  <c:v>11.348629848063</c:v>
                </c:pt>
                <c:pt idx="174">
                  <c:v>11.1740793110844</c:v>
                </c:pt>
                <c:pt idx="175">
                  <c:v>10.9747446671055</c:v>
                </c:pt>
                <c:pt idx="176">
                  <c:v>10.7510680403502</c:v>
                </c:pt>
                <c:pt idx="177">
                  <c:v>10.5035455455587</c:v>
                </c:pt>
                <c:pt idx="178">
                  <c:v>10.2327261876039</c:v>
                </c:pt>
                <c:pt idx="179">
                  <c:v>9.93921064379998</c:v>
                </c:pt>
                <c:pt idx="180">
                  <c:v>9.62364993159894</c:v>
                </c:pt>
                <c:pt idx="181">
                  <c:v>9.28674396463478</c:v>
                </c:pt>
                <c:pt idx="182">
                  <c:v>8.92924000031473</c:v>
                </c:pt>
                <c:pt idx="183">
                  <c:v>8.55193098240243</c:v>
                </c:pt>
                <c:pt idx="184">
                  <c:v>8.15565378226892</c:v>
                </c:pt>
                <c:pt idx="185">
                  <c:v>7.74128734271171</c:v>
                </c:pt>
                <c:pt idx="186">
                  <c:v>7.30975072845993</c:v>
                </c:pt>
                <c:pt idx="187">
                  <c:v>6.86200108768882</c:v>
                </c:pt>
                <c:pt idx="188">
                  <c:v>6.39903152906502</c:v>
                </c:pt>
                <c:pt idx="189">
                  <c:v>5.92186891903184</c:v>
                </c:pt>
                <c:pt idx="190">
                  <c:v>5.43157160421937</c:v>
                </c:pt>
                <c:pt idx="191">
                  <c:v>4.92922706403191</c:v>
                </c:pt>
                <c:pt idx="192">
                  <c:v>4.41594949861858</c:v>
                </c:pt>
                <c:pt idx="193">
                  <c:v>3.89287735757754</c:v>
                </c:pt>
                <c:pt idx="194">
                  <c:v>3.36117081487504</c:v>
                </c:pt>
                <c:pt idx="195">
                  <c:v>2.82200919557934</c:v>
                </c:pt>
                <c:pt idx="196">
                  <c:v>2.27658836011809</c:v>
                </c:pt>
                <c:pt idx="197">
                  <c:v>1.72611805185985</c:v>
                </c:pt>
                <c:pt idx="198">
                  <c:v>1.17181921390338</c:v>
                </c:pt>
                <c:pt idx="199">
                  <c:v>0.614921281026109</c:v>
                </c:pt>
                <c:pt idx="200">
                  <c:v>0.0566594527976732</c:v>
                </c:pt>
                <c:pt idx="201">
                  <c:v>-0.501728046092447</c:v>
                </c:pt>
                <c:pt idx="202">
                  <c:v>-1.05900271221725</c:v>
                </c:pt>
                <c:pt idx="203">
                  <c:v>-1.61392851041279</c:v>
                </c:pt>
                <c:pt idx="204">
                  <c:v>-2.16527461530386</c:v>
                </c:pt>
                <c:pt idx="205">
                  <c:v>-2.71181814127487</c:v>
                </c:pt>
                <c:pt idx="206">
                  <c:v>-3.25234685482977</c:v>
                </c:pt>
                <c:pt idx="207">
                  <c:v>-3.785661863326</c:v>
                </c:pt>
                <c:pt idx="208">
                  <c:v>-4.31058027411824</c:v>
                </c:pt>
                <c:pt idx="209">
                  <c:v>-4.82593781821416</c:v>
                </c:pt>
                <c:pt idx="210">
                  <c:v>-5.33059143262299</c:v>
                </c:pt>
                <c:pt idx="211">
                  <c:v>-5.82342179566917</c:v>
                </c:pt>
                <c:pt idx="212">
                  <c:v>-6.30333580964765</c:v>
                </c:pt>
                <c:pt idx="213">
                  <c:v>-6.76926902531466</c:v>
                </c:pt>
                <c:pt idx="214">
                  <c:v>-7.22018800283572</c:v>
                </c:pt>
              </c:numCache>
            </c:numRef>
          </c:yVal>
          <c:smooth val="0"/>
        </c:ser>
        <c:axId val="26935264"/>
        <c:axId val="41090785"/>
      </c:scatterChart>
      <c:valAx>
        <c:axId val="26935264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 val="autoZero"/>
        <c:crossBetween val="midCat"/>
        <c:dispUnits/>
      </c:valAx>
      <c:valAx>
        <c:axId val="4109078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4555"/>
          <c:w val="0.206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Vout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Vin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825"/>
          <c:w val="0.708"/>
          <c:h val="0.79475"/>
        </c:manualLayout>
      </c:layout>
      <c:scatterChart>
        <c:scatterStyle val="lineMarker"/>
        <c:varyColors val="0"/>
        <c:ser>
          <c:idx val="1"/>
          <c:order val="0"/>
          <c:tx>
            <c:v>Output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Sheet2!$M$2:$M$216</c:f>
              <c:numCache/>
            </c:numRef>
          </c:yVal>
          <c:smooth val="0"/>
        </c:ser>
        <c:ser>
          <c:idx val="0"/>
          <c:order val="1"/>
          <c:tx>
            <c:v>Input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Sheet2!$D$2:$D$216</c:f>
              <c:numCache/>
            </c:numRef>
          </c:yVal>
          <c:smooth val="0"/>
        </c:ser>
        <c:ser>
          <c:idx val="2"/>
          <c:order val="2"/>
          <c:tx>
            <c:v>Perfect output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Sheet2!$E$2:$E$216</c:f>
              <c:numCache/>
            </c:numRef>
          </c:yVal>
          <c:smooth val="0"/>
        </c:ser>
        <c:ser>
          <c:idx val="3"/>
          <c:order val="3"/>
          <c:tx>
            <c:v>Slew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Sheet2!$I$2:$I$216</c:f>
              <c:numCache/>
            </c:numRef>
          </c:yVal>
          <c:smooth val="0"/>
        </c:ser>
        <c:axId val="34272746"/>
        <c:axId val="40019259"/>
      </c:scatterChart>
      <c:valAx>
        <c:axId val="34272746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 val="autoZero"/>
        <c:crossBetween val="midCat"/>
        <c:dispUnits/>
      </c:valAx>
      <c:valAx>
        <c:axId val="40019259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43125"/>
          <c:w val="0.206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9</xdr:row>
      <xdr:rowOff>19050</xdr:rowOff>
    </xdr:from>
    <xdr:to>
      <xdr:col>5</xdr:col>
      <xdr:colOff>361950</xdr:colOff>
      <xdr:row>21</xdr:row>
      <xdr:rowOff>9525</xdr:rowOff>
    </xdr:to>
    <xdr:grpSp>
      <xdr:nvGrpSpPr>
        <xdr:cNvPr id="1" name="Group 60"/>
        <xdr:cNvGrpSpPr>
          <a:grpSpLocks/>
        </xdr:cNvGrpSpPr>
      </xdr:nvGrpSpPr>
      <xdr:grpSpPr>
        <a:xfrm>
          <a:off x="895350" y="1476375"/>
          <a:ext cx="3648075" cy="1933575"/>
          <a:chOff x="1506" y="1573"/>
          <a:chExt cx="2365" cy="1215"/>
        </a:xfrm>
        <a:solidFill>
          <a:srgbClr val="FFFFFF"/>
        </a:solidFill>
      </xdr:grpSpPr>
      <xdr:sp>
        <xdr:nvSpPr>
          <xdr:cNvPr id="2" name="Freeform 61"/>
          <xdr:cNvSpPr>
            <a:spLocks/>
          </xdr:cNvSpPr>
        </xdr:nvSpPr>
        <xdr:spPr>
          <a:xfrm>
            <a:off x="2783" y="1573"/>
            <a:ext cx="545" cy="644"/>
          </a:xfrm>
          <a:custGeom>
            <a:pathLst>
              <a:path h="644" w="545">
                <a:moveTo>
                  <a:pt x="0" y="0"/>
                </a:moveTo>
                <a:lnTo>
                  <a:pt x="0" y="0"/>
                </a:lnTo>
                <a:lnTo>
                  <a:pt x="0" y="643"/>
                </a:lnTo>
                <a:lnTo>
                  <a:pt x="544" y="322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2"/>
          <xdr:cNvSpPr txBox="1">
            <a:spLocks noChangeArrowheads="1"/>
          </xdr:cNvSpPr>
        </xdr:nvSpPr>
        <xdr:spPr>
          <a:xfrm flipV="1">
            <a:off x="2812" y="1639"/>
            <a:ext cx="109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Text Box 63"/>
          <xdr:cNvSpPr txBox="1">
            <a:spLocks noChangeArrowheads="1"/>
          </xdr:cNvSpPr>
        </xdr:nvSpPr>
        <xdr:spPr>
          <a:xfrm>
            <a:off x="2830" y="1933"/>
            <a:ext cx="6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Line 64"/>
          <xdr:cNvSpPr>
            <a:spLocks/>
          </xdr:cNvSpPr>
        </xdr:nvSpPr>
        <xdr:spPr>
          <a:xfrm>
            <a:off x="1587" y="1681"/>
            <a:ext cx="119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5"/>
          <xdr:cNvSpPr>
            <a:spLocks/>
          </xdr:cNvSpPr>
        </xdr:nvSpPr>
        <xdr:spPr>
          <a:xfrm flipV="1">
            <a:off x="2782" y="2326"/>
            <a:ext cx="544" cy="215"/>
          </a:xfrm>
          <a:prstGeom prst="roundRect">
            <a:avLst/>
          </a:pr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6"/>
          <xdr:cNvSpPr>
            <a:spLocks/>
          </xdr:cNvSpPr>
        </xdr:nvSpPr>
        <xdr:spPr>
          <a:xfrm>
            <a:off x="3327" y="1895"/>
            <a:ext cx="54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7"/>
          <xdr:cNvSpPr>
            <a:spLocks/>
          </xdr:cNvSpPr>
        </xdr:nvSpPr>
        <xdr:spPr>
          <a:xfrm>
            <a:off x="1587" y="2432"/>
            <a:ext cx="219" cy="325"/>
          </a:xfrm>
          <a:custGeom>
            <a:pathLst>
              <a:path h="325" w="219">
                <a:moveTo>
                  <a:pt x="218" y="0"/>
                </a:moveTo>
                <a:lnTo>
                  <a:pt x="0" y="0"/>
                </a:lnTo>
                <a:lnTo>
                  <a:pt x="0" y="324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8"/>
          <xdr:cNvSpPr>
            <a:spLocks/>
          </xdr:cNvSpPr>
        </xdr:nvSpPr>
        <xdr:spPr>
          <a:xfrm>
            <a:off x="1506" y="2760"/>
            <a:ext cx="163" cy="0"/>
          </a:xfrm>
          <a:prstGeom prst="line">
            <a:avLst/>
          </a:prstGeom>
          <a:noFill/>
          <a:ln w="31496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9"/>
          <xdr:cNvSpPr>
            <a:spLocks/>
          </xdr:cNvSpPr>
        </xdr:nvSpPr>
        <xdr:spPr>
          <a:xfrm>
            <a:off x="1531" y="2788"/>
            <a:ext cx="110" cy="0"/>
          </a:xfrm>
          <a:prstGeom prst="line">
            <a:avLst/>
          </a:prstGeom>
          <a:noFill/>
          <a:ln w="31496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70"/>
          <xdr:cNvSpPr>
            <a:spLocks/>
          </xdr:cNvSpPr>
        </xdr:nvSpPr>
        <xdr:spPr>
          <a:xfrm flipH="1">
            <a:off x="2456" y="2111"/>
            <a:ext cx="32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71"/>
          <xdr:cNvSpPr>
            <a:spLocks/>
          </xdr:cNvSpPr>
        </xdr:nvSpPr>
        <xdr:spPr>
          <a:xfrm>
            <a:off x="3327" y="1896"/>
            <a:ext cx="218" cy="537"/>
          </a:xfrm>
          <a:custGeom>
            <a:pathLst>
              <a:path h="537" w="218">
                <a:moveTo>
                  <a:pt x="217" y="0"/>
                </a:moveTo>
                <a:lnTo>
                  <a:pt x="217" y="536"/>
                </a:lnTo>
                <a:lnTo>
                  <a:pt x="0" y="53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2"/>
          <xdr:cNvSpPr>
            <a:spLocks/>
          </xdr:cNvSpPr>
        </xdr:nvSpPr>
        <xdr:spPr>
          <a:xfrm flipV="1">
            <a:off x="1804" y="2326"/>
            <a:ext cx="543" cy="215"/>
          </a:xfrm>
          <a:prstGeom prst="roundRect">
            <a:avLst/>
          </a:pr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3"/>
          <xdr:cNvSpPr>
            <a:spLocks/>
          </xdr:cNvSpPr>
        </xdr:nvSpPr>
        <xdr:spPr>
          <a:xfrm>
            <a:off x="2347" y="2432"/>
            <a:ext cx="4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4"/>
          <xdr:cNvSpPr>
            <a:spLocks/>
          </xdr:cNvSpPr>
        </xdr:nvSpPr>
        <xdr:spPr>
          <a:xfrm>
            <a:off x="2456" y="2111"/>
            <a:ext cx="0" cy="3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4</xdr:col>
      <xdr:colOff>809625</xdr:colOff>
      <xdr:row>12</xdr:row>
      <xdr:rowOff>152400</xdr:rowOff>
    </xdr:from>
    <xdr:to>
      <xdr:col>11</xdr:col>
      <xdr:colOff>323850</xdr:colOff>
      <xdr:row>38</xdr:row>
      <xdr:rowOff>104775</xdr:rowOff>
    </xdr:to>
    <xdr:graphicFrame>
      <xdr:nvGraphicFramePr>
        <xdr:cNvPr id="16" name="Chart 91"/>
        <xdr:cNvGraphicFramePr/>
      </xdr:nvGraphicFramePr>
      <xdr:xfrm>
        <a:off x="4152900" y="2095500"/>
        <a:ext cx="5391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20</xdr:row>
      <xdr:rowOff>9525</xdr:rowOff>
    </xdr:from>
    <xdr:to>
      <xdr:col>4</xdr:col>
      <xdr:colOff>457200</xdr:colOff>
      <xdr:row>21</xdr:row>
      <xdr:rowOff>76200</xdr:rowOff>
    </xdr:to>
    <xdr:pic>
      <xdr:nvPicPr>
        <xdr:cNvPr id="17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32480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26</xdr:row>
      <xdr:rowOff>19050</xdr:rowOff>
    </xdr:from>
    <xdr:to>
      <xdr:col>3</xdr:col>
      <xdr:colOff>581025</xdr:colOff>
      <xdr:row>41</xdr:row>
      <xdr:rowOff>0</xdr:rowOff>
    </xdr:to>
    <xdr:pic>
      <xdr:nvPicPr>
        <xdr:cNvPr id="18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4229100"/>
          <a:ext cx="371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26</xdr:row>
      <xdr:rowOff>133350</xdr:rowOff>
    </xdr:from>
    <xdr:to>
      <xdr:col>2</xdr:col>
      <xdr:colOff>323850</xdr:colOff>
      <xdr:row>29</xdr:row>
      <xdr:rowOff>114300</xdr:rowOff>
    </xdr:to>
    <xdr:pic>
      <xdr:nvPicPr>
        <xdr:cNvPr id="19" name="Toggle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343400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2</xdr:col>
      <xdr:colOff>447675</xdr:colOff>
      <xdr:row>21</xdr:row>
      <xdr:rowOff>142875</xdr:rowOff>
    </xdr:to>
    <xdr:pic>
      <xdr:nvPicPr>
        <xdr:cNvPr id="20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331470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11</xdr:row>
      <xdr:rowOff>152400</xdr:rowOff>
    </xdr:from>
    <xdr:to>
      <xdr:col>23</xdr:col>
      <xdr:colOff>371475</xdr:colOff>
      <xdr:row>37</xdr:row>
      <xdr:rowOff>114300</xdr:rowOff>
    </xdr:to>
    <xdr:graphicFrame>
      <xdr:nvGraphicFramePr>
        <xdr:cNvPr id="1" name="Chart 19"/>
        <xdr:cNvGraphicFramePr/>
      </xdr:nvGraphicFramePr>
      <xdr:xfrm>
        <a:off x="9801225" y="1933575"/>
        <a:ext cx="5400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18.8515625" style="0" customWidth="1"/>
    <col min="2" max="2" width="12.421875" style="0" customWidth="1"/>
    <col min="3" max="3" width="9.7109375" style="0" customWidth="1"/>
    <col min="5" max="5" width="12.57421875" style="0" customWidth="1"/>
    <col min="6" max="6" width="11.421875" style="0" bestFit="1" customWidth="1"/>
    <col min="7" max="7" width="12.421875" style="0" bestFit="1" customWidth="1"/>
    <col min="8" max="8" width="13.28125" style="0" customWidth="1"/>
    <col min="9" max="9" width="21.7109375" style="0" customWidth="1"/>
    <col min="10" max="10" width="10.57421875" style="0" bestFit="1" customWidth="1"/>
    <col min="11" max="11" width="6.140625" style="0" customWidth="1"/>
    <col min="12" max="13" width="9.57421875" style="0" bestFit="1" customWidth="1"/>
  </cols>
  <sheetData>
    <row r="1" spans="1:9" ht="12.75">
      <c r="A1" s="17" t="s">
        <v>10</v>
      </c>
      <c r="B1" s="18">
        <v>75</v>
      </c>
      <c r="C1" s="13"/>
      <c r="D1" s="13"/>
      <c r="E1" s="13"/>
      <c r="F1" s="13"/>
      <c r="I1" s="29" t="b">
        <v>1</v>
      </c>
    </row>
    <row r="2" spans="1:6" ht="12.75">
      <c r="A2" s="19" t="s">
        <v>0</v>
      </c>
      <c r="B2" s="21">
        <v>4</v>
      </c>
      <c r="C2" s="13"/>
      <c r="D2" s="13"/>
      <c r="E2" s="13"/>
      <c r="F2" s="13"/>
    </row>
    <row r="3" spans="1:6" ht="12.75">
      <c r="A3" s="20" t="s">
        <v>1</v>
      </c>
      <c r="B3" s="22">
        <v>15</v>
      </c>
      <c r="C3" s="13"/>
      <c r="D3" s="13"/>
      <c r="E3" s="13"/>
      <c r="F3" s="12"/>
    </row>
    <row r="4" spans="1:6" ht="12.75">
      <c r="A4" s="20" t="s">
        <v>2</v>
      </c>
      <c r="B4" s="22">
        <v>-15</v>
      </c>
      <c r="C4" s="13"/>
      <c r="D4" s="13"/>
      <c r="E4" s="13"/>
      <c r="F4" s="13"/>
    </row>
    <row r="5" spans="1:2" ht="12.75">
      <c r="A5" s="20" t="s">
        <v>11</v>
      </c>
      <c r="B5" s="23">
        <f>IF(I1,0,1)</f>
        <v>0</v>
      </c>
    </row>
    <row r="6" spans="1:3" ht="12.75">
      <c r="A6" s="20" t="s">
        <v>16</v>
      </c>
      <c r="B6" s="24">
        <f>+C6/10</f>
        <v>10</v>
      </c>
      <c r="C6" s="29">
        <v>100</v>
      </c>
    </row>
    <row r="7" spans="1:2" ht="12.75">
      <c r="A7" s="25" t="s">
        <v>9</v>
      </c>
      <c r="B7" s="26">
        <f>2*PI()*B1</f>
        <v>471</v>
      </c>
    </row>
    <row r="8" ht="12.75">
      <c r="D8" s="14"/>
    </row>
    <row r="9" spans="9:10" ht="12.75">
      <c r="I9" s="4"/>
      <c r="J9" s="2"/>
    </row>
    <row r="10" spans="2:9" ht="12.75">
      <c r="B10" s="16" t="s">
        <v>7</v>
      </c>
      <c r="H10" s="10"/>
      <c r="I10" s="3"/>
    </row>
    <row r="11" ht="12.75">
      <c r="E11" s="1"/>
    </row>
    <row r="12" spans="5:6" ht="12.75">
      <c r="E12" s="9"/>
      <c r="F12" s="15" t="s">
        <v>8</v>
      </c>
    </row>
    <row r="13" ht="12.75">
      <c r="I13" s="8"/>
    </row>
    <row r="14" spans="9:10" ht="12.75">
      <c r="I14" s="4"/>
      <c r="J14" s="4"/>
    </row>
    <row r="15" spans="9:10" ht="12.75">
      <c r="I15" s="4"/>
      <c r="J15" s="4"/>
    </row>
    <row r="16" spans="9:12" ht="12.75">
      <c r="I16" s="4"/>
      <c r="J16" s="4"/>
      <c r="K16" s="1"/>
      <c r="L16" s="1"/>
    </row>
    <row r="17" spans="9:13" ht="12.75">
      <c r="I17" s="4"/>
      <c r="J17" s="4"/>
      <c r="L17" s="5"/>
      <c r="M17" s="5"/>
    </row>
    <row r="18" spans="9:12" ht="12.75">
      <c r="I18" s="4"/>
      <c r="J18" s="4"/>
      <c r="L18" s="5"/>
    </row>
    <row r="19" spans="8:10" ht="12.75">
      <c r="H19" s="2"/>
      <c r="I19" s="4"/>
      <c r="J19" s="4"/>
    </row>
    <row r="20" spans="2:10" ht="12.75">
      <c r="B20" s="11">
        <v>5090</v>
      </c>
      <c r="D20" s="11">
        <v>10000</v>
      </c>
      <c r="I20" s="4"/>
      <c r="J20" s="4"/>
    </row>
    <row r="21" spans="9:10" ht="12.75">
      <c r="I21" s="4"/>
      <c r="J21" s="6"/>
    </row>
    <row r="22" ht="12.75">
      <c r="A22" s="28">
        <v>0</v>
      </c>
    </row>
    <row r="23" ht="12.75">
      <c r="D23" s="7"/>
    </row>
    <row r="24" ht="12.75">
      <c r="D24" s="7"/>
    </row>
    <row r="25" ht="12.75">
      <c r="D25" s="7"/>
    </row>
    <row r="26" ht="12.75">
      <c r="D26" s="27" t="s">
        <v>20</v>
      </c>
    </row>
    <row r="27" ht="12.75">
      <c r="E27" s="34">
        <v>10</v>
      </c>
    </row>
    <row r="28" ht="12.75">
      <c r="E28" s="33"/>
    </row>
    <row r="29" ht="12.75">
      <c r="E29" s="33"/>
    </row>
    <row r="30" ht="12.75">
      <c r="E30" s="33"/>
    </row>
    <row r="31" ht="12.75">
      <c r="E31" s="33"/>
    </row>
    <row r="32" ht="12.75">
      <c r="E32" s="33"/>
    </row>
    <row r="33" ht="12.75">
      <c r="E33" s="33"/>
    </row>
    <row r="34" ht="12.75">
      <c r="E34" s="34">
        <v>0</v>
      </c>
    </row>
    <row r="41" ht="12.75">
      <c r="E41" s="34">
        <v>0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19"/>
  <sheetViews>
    <sheetView zoomScalePageLayoutView="0" workbookViewId="0" topLeftCell="A1">
      <pane xSplit="14" ySplit="1" topLeftCell="O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10" sqref="N10"/>
    </sheetView>
  </sheetViews>
  <sheetFormatPr defaultColWidth="9.140625" defaultRowHeight="12.75"/>
  <cols>
    <col min="2" max="2" width="13.140625" style="0" bestFit="1" customWidth="1"/>
    <col min="3" max="3" width="3.7109375" style="0" customWidth="1"/>
    <col min="4" max="4" width="6.00390625" style="0" customWidth="1"/>
    <col min="5" max="5" width="12.7109375" style="0" customWidth="1"/>
    <col min="6" max="7" width="11.57421875" style="0" customWidth="1"/>
    <col min="12" max="12" width="11.421875" style="0" customWidth="1"/>
    <col min="13" max="13" width="12.140625" style="0" customWidth="1"/>
    <col min="14" max="14" width="7.57421875" style="0" customWidth="1"/>
    <col min="15" max="16" width="9.57421875" style="0" customWidth="1"/>
    <col min="17" max="17" width="12.8515625" style="0" customWidth="1"/>
  </cols>
  <sheetData>
    <row r="1" spans="1:17" ht="12.75">
      <c r="A1" s="13" t="s">
        <v>12</v>
      </c>
      <c r="B1" s="13" t="s">
        <v>14</v>
      </c>
      <c r="C1" s="13" t="s">
        <v>13</v>
      </c>
      <c r="D1" s="13" t="s">
        <v>15</v>
      </c>
      <c r="E1" s="13" t="s">
        <v>18</v>
      </c>
      <c r="F1" s="13" t="s">
        <v>21</v>
      </c>
      <c r="G1" s="13" t="s">
        <v>23</v>
      </c>
      <c r="H1" s="13" t="s">
        <v>24</v>
      </c>
      <c r="I1" s="13" t="s">
        <v>17</v>
      </c>
      <c r="J1" s="13" t="s">
        <v>22</v>
      </c>
      <c r="K1" s="13" t="s">
        <v>25</v>
      </c>
      <c r="L1" s="13"/>
      <c r="M1" s="13"/>
      <c r="N1" s="13"/>
      <c r="O1" s="13"/>
      <c r="P1" s="13"/>
      <c r="Q1" s="13"/>
    </row>
    <row r="2" spans="1:17" ht="12.75">
      <c r="A2" s="30">
        <v>0</v>
      </c>
      <c r="B2" s="13">
        <f>+Sheet1!$B$2*SIN(Sheet1!B$7*A2*0.001)</f>
        <v>0</v>
      </c>
      <c r="C2" s="13">
        <f>IF((B2&gt;0),+Sheet1!$B$2,-Sheet1!$B$2)</f>
        <v>-4</v>
      </c>
      <c r="D2" s="13">
        <f>IF(Sheet1!$B$5,Sheet2!C2,Sheet2!B2)</f>
        <v>0</v>
      </c>
      <c r="E2" s="13">
        <f>+(B2-$W$4)*$X$4+$W$4</f>
        <v>0</v>
      </c>
      <c r="F2" s="13">
        <v>0</v>
      </c>
      <c r="G2" s="13">
        <f>+E2</f>
        <v>0</v>
      </c>
      <c r="H2" s="13">
        <f>+F2</f>
        <v>0</v>
      </c>
      <c r="I2" s="13">
        <f>+E2</f>
        <v>0</v>
      </c>
      <c r="J2" s="13">
        <f>IF(E3&gt;I3,1,0)</f>
        <v>0</v>
      </c>
      <c r="K2" s="13">
        <f>IF(J3&gt;0,G2,H2)</f>
        <v>0</v>
      </c>
      <c r="L2" s="13">
        <f>MAX(MIN(I2,Sheet1!$B$3),Sheet1!$B$4)</f>
        <v>0</v>
      </c>
      <c r="M2" s="13"/>
      <c r="N2" s="13"/>
      <c r="O2" s="13"/>
      <c r="P2" s="13"/>
      <c r="Q2" s="13"/>
    </row>
    <row r="3" spans="1:25" ht="12.75">
      <c r="A3" s="30">
        <f aca="true" t="shared" si="0" ref="A3:A66">+A2+$Y$4</f>
        <v>0.1</v>
      </c>
      <c r="B3" s="13">
        <f>SIN(A3*Sheet1!$B$7*0.001)</f>
        <v>0.0470825874130251</v>
      </c>
      <c r="C3" s="13">
        <f>IF((B3&gt;0),+Sheet1!$B$2,-Sheet1!$B$2)</f>
        <v>4</v>
      </c>
      <c r="D3" s="13">
        <f>IF(Sheet1!$B$5,Sheet2!C3,Sheet2!B3)</f>
        <v>0.0470825874130251</v>
      </c>
      <c r="E3" s="13">
        <f aca="true" t="shared" si="1" ref="E3:E66">+(D3-$W$4)*$X$4+$W$4</f>
        <v>0.139582759147849</v>
      </c>
      <c r="F3" s="13">
        <f>+E3-I2</f>
        <v>0.139582759147849</v>
      </c>
      <c r="G3" s="13">
        <f>MIN(F3,$Y$5)</f>
        <v>0.139582759147849</v>
      </c>
      <c r="H3" s="13">
        <f>MAX(F3,$Y$6)</f>
        <v>0.139582759147849</v>
      </c>
      <c r="I3" s="13">
        <f>I2+IF(J3&gt;0,G3,H3)</f>
        <v>0.139582759147849</v>
      </c>
      <c r="J3" s="13">
        <f>IF(E3&gt;I2,1,-1)</f>
        <v>1</v>
      </c>
      <c r="K3" s="13">
        <f aca="true" t="shared" si="2" ref="K3:K66">IF(J4&gt;0,G3,H3)</f>
        <v>0.139582759147849</v>
      </c>
      <c r="L3" s="13">
        <f>MAX(MIN(I3,Sheet1!$B$3),Sheet1!$B$4)</f>
        <v>0.139582759147849</v>
      </c>
      <c r="M3" s="13"/>
      <c r="N3" s="13"/>
      <c r="O3" s="13"/>
      <c r="P3" s="13"/>
      <c r="Q3" s="13"/>
      <c r="U3" t="s">
        <v>5</v>
      </c>
      <c r="V3" t="s">
        <v>6</v>
      </c>
      <c r="W3" t="s">
        <v>3</v>
      </c>
      <c r="X3" t="s">
        <v>4</v>
      </c>
      <c r="Y3" t="s">
        <v>19</v>
      </c>
    </row>
    <row r="4" spans="1:25" ht="12.75">
      <c r="A4" s="30">
        <f t="shared" si="0"/>
        <v>0.2</v>
      </c>
      <c r="B4" s="13">
        <f>+Sheet1!$B$2*SIN(Sheet1!B$7*A4*0.001)</f>
        <v>0.376242982604037</v>
      </c>
      <c r="C4" s="13">
        <f>IF((B4&gt;0),+Sheet1!$B$2,-Sheet1!$B$2)</f>
        <v>4</v>
      </c>
      <c r="D4" s="13">
        <f>IF(Sheet1!$B$5,Sheet2!C4,Sheet2!B4)</f>
        <v>0.376242982604037</v>
      </c>
      <c r="E4" s="13">
        <f t="shared" si="1"/>
        <v>1.11542369498918</v>
      </c>
      <c r="F4" s="13">
        <f aca="true" t="shared" si="3" ref="F4:F67">+E4-I3</f>
        <v>0.975840935841331</v>
      </c>
      <c r="G4" s="13">
        <f aca="true" t="shared" si="4" ref="G4:G67">MIN(F4,$Y$5)</f>
        <v>0.975840935841331</v>
      </c>
      <c r="H4" s="13">
        <f aca="true" t="shared" si="5" ref="H4:H67">MAX(F4,$Y$6)</f>
        <v>0.975840935841331</v>
      </c>
      <c r="I4" s="13">
        <f aca="true" t="shared" si="6" ref="I4:I67">I3+IF(J4&gt;0,G4,H4)</f>
        <v>1.11542369498918</v>
      </c>
      <c r="J4" s="13">
        <f aca="true" t="shared" si="7" ref="J4:J67">IF(E4&gt;I3,1,-1)</f>
        <v>1</v>
      </c>
      <c r="K4" s="13">
        <f t="shared" si="2"/>
        <v>0.975840935841331</v>
      </c>
      <c r="L4" s="13">
        <f>MAX(MIN(I4,Sheet1!$B$3),Sheet1!$B$4)</f>
        <v>1.11542369498918</v>
      </c>
      <c r="M4" s="13"/>
      <c r="N4" s="13"/>
      <c r="O4" s="13"/>
      <c r="P4" s="13"/>
      <c r="Q4" s="13"/>
      <c r="U4">
        <f>+Sheet1!B3</f>
        <v>15</v>
      </c>
      <c r="V4">
        <f>+Sheet1!B4</f>
        <v>-15</v>
      </c>
      <c r="W4">
        <f>+Sheet1!A22</f>
        <v>0</v>
      </c>
      <c r="X4">
        <f>+(Sheet1!B20+Sheet1!D20)/Sheet1!B20</f>
        <v>2.96463654223969</v>
      </c>
      <c r="Y4">
        <v>0.1</v>
      </c>
    </row>
    <row r="5" spans="1:25" ht="12.75">
      <c r="A5" s="30">
        <f t="shared" si="0"/>
        <v>0.3</v>
      </c>
      <c r="B5" s="13">
        <f>+Sheet1!$B$2*SIN(Sheet1!B$7*A5*0.001)</f>
        <v>0.563321108651254</v>
      </c>
      <c r="C5" s="13">
        <f>IF((B5&gt;0),+Sheet1!$B$2,-Sheet1!$B$2)</f>
        <v>4</v>
      </c>
      <c r="D5" s="13">
        <f>IF(Sheet1!$B$5,Sheet2!C5,Sheet2!B5)</f>
        <v>0.563321108651254</v>
      </c>
      <c r="E5" s="13">
        <f t="shared" si="1"/>
        <v>1.67004234372248</v>
      </c>
      <c r="F5" s="13">
        <f t="shared" si="3"/>
        <v>0.5546186487333</v>
      </c>
      <c r="G5" s="13">
        <f t="shared" si="4"/>
        <v>0.5546186487333</v>
      </c>
      <c r="H5" s="13">
        <f t="shared" si="5"/>
        <v>0.5546186487333</v>
      </c>
      <c r="I5" s="13">
        <f t="shared" si="6"/>
        <v>1.67004234372248</v>
      </c>
      <c r="J5" s="13">
        <f t="shared" si="7"/>
        <v>1</v>
      </c>
      <c r="K5" s="13">
        <f t="shared" si="2"/>
        <v>0.5546186487333</v>
      </c>
      <c r="L5" s="13">
        <f>MAX(MIN(I5,Sheet1!$B$3),Sheet1!$B$4)</f>
        <v>1.67004234372248</v>
      </c>
      <c r="M5" s="13"/>
      <c r="N5" s="13"/>
      <c r="O5" s="13"/>
      <c r="P5" s="13"/>
      <c r="Q5" s="13"/>
      <c r="Y5">
        <f>+Y4*Sheet1!B6</f>
        <v>1</v>
      </c>
    </row>
    <row r="6" spans="1:25" ht="12.75">
      <c r="A6" s="30">
        <f t="shared" si="0"/>
        <v>0.4</v>
      </c>
      <c r="B6" s="13">
        <f>+Sheet1!$B$2*SIN(Sheet1!B$7*A6*0.001)</f>
        <v>0.749149788525442</v>
      </c>
      <c r="C6" s="13">
        <f>IF((B6&gt;0),+Sheet1!$B$2,-Sheet1!$B$2)</f>
        <v>4</v>
      </c>
      <c r="D6" s="13">
        <f>IF(Sheet1!$B$5,Sheet2!C6,Sheet2!B6)</f>
        <v>0.749149788525442</v>
      </c>
      <c r="E6" s="13">
        <f t="shared" si="1"/>
        <v>2.22095683867366</v>
      </c>
      <c r="F6" s="13">
        <f t="shared" si="3"/>
        <v>0.55091449495118</v>
      </c>
      <c r="G6" s="13">
        <f t="shared" si="4"/>
        <v>0.55091449495118</v>
      </c>
      <c r="H6" s="13">
        <f t="shared" si="5"/>
        <v>0.55091449495118</v>
      </c>
      <c r="I6" s="13">
        <f t="shared" si="6"/>
        <v>2.22095683867366</v>
      </c>
      <c r="J6" s="13">
        <f t="shared" si="7"/>
        <v>1</v>
      </c>
      <c r="K6" s="13">
        <f t="shared" si="2"/>
        <v>0.55091449495118</v>
      </c>
      <c r="L6" s="13">
        <f>MAX(MIN(I6,Sheet1!$B$3),Sheet1!$B$4)</f>
        <v>2.22095683867366</v>
      </c>
      <c r="M6" s="13"/>
      <c r="N6" s="13"/>
      <c r="O6" s="13"/>
      <c r="P6" s="13"/>
      <c r="Q6" s="13"/>
      <c r="Y6">
        <f>-Y5</f>
        <v>-1</v>
      </c>
    </row>
    <row r="7" spans="1:17" ht="12.75">
      <c r="A7" s="30">
        <f t="shared" si="0"/>
        <v>0.5</v>
      </c>
      <c r="B7" s="13">
        <f>+Sheet1!$B$2*SIN(Sheet1!B$7*A7*0.001)</f>
        <v>0.933316854229799</v>
      </c>
      <c r="C7" s="13">
        <f>IF((B7&gt;0),+Sheet1!$B$2,-Sheet1!$B$2)</f>
        <v>4</v>
      </c>
      <c r="D7" s="13">
        <f>IF(Sheet1!$B$5,Sheet2!C7,Sheet2!B7)</f>
        <v>0.933316854229799</v>
      </c>
      <c r="E7" s="13">
        <f t="shared" si="1"/>
        <v>2.76694525153786</v>
      </c>
      <c r="F7" s="13">
        <f t="shared" si="3"/>
        <v>0.5459884128642</v>
      </c>
      <c r="G7" s="13">
        <f t="shared" si="4"/>
        <v>0.5459884128642</v>
      </c>
      <c r="H7" s="13">
        <f t="shared" si="5"/>
        <v>0.5459884128642</v>
      </c>
      <c r="I7" s="13">
        <f t="shared" si="6"/>
        <v>2.76694525153786</v>
      </c>
      <c r="J7" s="13">
        <f t="shared" si="7"/>
        <v>1</v>
      </c>
      <c r="K7" s="13">
        <f t="shared" si="2"/>
        <v>0.5459884128642</v>
      </c>
      <c r="L7" s="13">
        <f>MAX(MIN(I7,Sheet1!$B$3),Sheet1!$B$4)</f>
        <v>2.76694525153786</v>
      </c>
      <c r="M7" s="13"/>
      <c r="N7" s="13"/>
      <c r="O7" s="13"/>
      <c r="P7" s="13"/>
      <c r="Q7" s="13"/>
    </row>
    <row r="8" spans="1:17" ht="12.75">
      <c r="A8" s="30">
        <f t="shared" si="0"/>
        <v>0.6</v>
      </c>
      <c r="B8" s="13">
        <f>+Sheet1!$B$2*SIN(Sheet1!B$7*A8*0.001)</f>
        <v>1.11541382322762</v>
      </c>
      <c r="C8" s="13">
        <f>IF((B8&gt;0),+Sheet1!$B$2,-Sheet1!$B$2)</f>
        <v>4</v>
      </c>
      <c r="D8" s="13">
        <f>IF(Sheet1!$B$5,Sheet2!C8,Sheet2!B8)</f>
        <v>1.11541382322762</v>
      </c>
      <c r="E8" s="13">
        <f t="shared" si="1"/>
        <v>3.30679658005988</v>
      </c>
      <c r="F8" s="13">
        <f t="shared" si="3"/>
        <v>0.53985132852202</v>
      </c>
      <c r="G8" s="13">
        <f t="shared" si="4"/>
        <v>0.53985132852202</v>
      </c>
      <c r="H8" s="13">
        <f t="shared" si="5"/>
        <v>0.53985132852202</v>
      </c>
      <c r="I8" s="13">
        <f t="shared" si="6"/>
        <v>3.30679658005988</v>
      </c>
      <c r="J8" s="13">
        <f t="shared" si="7"/>
        <v>1</v>
      </c>
      <c r="K8" s="13">
        <f t="shared" si="2"/>
        <v>0.53985132852202</v>
      </c>
      <c r="L8" s="13">
        <f>MAX(MIN(I8,Sheet1!$B$3),Sheet1!$B$4)</f>
        <v>3.30679658005988</v>
      </c>
      <c r="M8" s="13"/>
      <c r="N8" s="13"/>
      <c r="O8" s="13"/>
      <c r="P8" s="13"/>
      <c r="Q8" s="13"/>
    </row>
    <row r="9" spans="1:17" ht="12.75">
      <c r="A9" s="30">
        <f t="shared" si="0"/>
        <v>0.7</v>
      </c>
      <c r="B9" s="13">
        <f>+Sheet1!$B$2*SIN(Sheet1!B$7*A9*0.001)</f>
        <v>1.29503680445652</v>
      </c>
      <c r="C9" s="13">
        <f>IF((B9&gt;0),+Sheet1!$B$2,-Sheet1!$B$2)</f>
        <v>4</v>
      </c>
      <c r="D9" s="13">
        <f>IF(Sheet1!$B$5,Sheet2!C9,Sheet2!B9)</f>
        <v>1.29503680445652</v>
      </c>
      <c r="E9" s="13">
        <f t="shared" si="1"/>
        <v>3.83931343403711</v>
      </c>
      <c r="F9" s="13">
        <f t="shared" si="3"/>
        <v>0.53251685397723</v>
      </c>
      <c r="G9" s="13">
        <f t="shared" si="4"/>
        <v>0.53251685397723</v>
      </c>
      <c r="H9" s="13">
        <f t="shared" si="5"/>
        <v>0.53251685397723</v>
      </c>
      <c r="I9" s="13">
        <f t="shared" si="6"/>
        <v>3.83931343403711</v>
      </c>
      <c r="J9" s="13">
        <f t="shared" si="7"/>
        <v>1</v>
      </c>
      <c r="K9" s="13">
        <f t="shared" si="2"/>
        <v>0.53251685397723</v>
      </c>
      <c r="L9" s="13">
        <f>MAX(MIN(I9,Sheet1!$B$3),Sheet1!$B$4)</f>
        <v>3.83931343403711</v>
      </c>
      <c r="M9" s="13"/>
      <c r="N9" s="13"/>
      <c r="O9" s="13"/>
      <c r="P9" s="13"/>
      <c r="Q9" s="13"/>
    </row>
    <row r="10" spans="1:17" ht="12.75">
      <c r="A10" s="30">
        <f t="shared" si="0"/>
        <v>0.8</v>
      </c>
      <c r="B10" s="13">
        <f>+Sheet1!$B$2*SIN(Sheet1!B$7*A10*0.001)</f>
        <v>1.4717873941588</v>
      </c>
      <c r="C10" s="13">
        <f>IF((B10&gt;0),+Sheet1!$B$2,-Sheet1!$B$2)</f>
        <v>4</v>
      </c>
      <c r="D10" s="13">
        <f>IF(Sheet1!$B$5,Sheet2!C10,Sheet2!B10)</f>
        <v>1.4717873941588</v>
      </c>
      <c r="E10" s="13">
        <f t="shared" si="1"/>
        <v>4.36331469113091</v>
      </c>
      <c r="F10" s="13">
        <f t="shared" si="3"/>
        <v>0.5240012570938</v>
      </c>
      <c r="G10" s="13">
        <f t="shared" si="4"/>
        <v>0.5240012570938</v>
      </c>
      <c r="H10" s="13">
        <f t="shared" si="5"/>
        <v>0.5240012570938</v>
      </c>
      <c r="I10" s="13">
        <f t="shared" si="6"/>
        <v>4.36331469113091</v>
      </c>
      <c r="J10" s="13">
        <f t="shared" si="7"/>
        <v>1</v>
      </c>
      <c r="K10" s="13">
        <f t="shared" si="2"/>
        <v>0.5240012570938</v>
      </c>
      <c r="L10" s="13">
        <f>MAX(MIN(I10,Sheet1!$B$3),Sheet1!$B$4)</f>
        <v>4.36331469113091</v>
      </c>
      <c r="M10" s="13"/>
      <c r="N10" s="13"/>
      <c r="O10" s="13"/>
      <c r="P10" s="13"/>
      <c r="Q10" s="13"/>
    </row>
    <row r="11" spans="1:17" ht="12.75">
      <c r="A11" s="30">
        <f t="shared" si="0"/>
        <v>0.9</v>
      </c>
      <c r="B11" s="13">
        <f>+Sheet1!$B$2*SIN(Sheet1!B$7*A11*0.001)</f>
        <v>1.64527355954091</v>
      </c>
      <c r="C11" s="13">
        <f>IF((B11&gt;0),+Sheet1!$B$2,-Sheet1!$B$2)</f>
        <v>4</v>
      </c>
      <c r="D11" s="13">
        <f>IF(Sheet1!$B$5,Sheet2!C11,Sheet2!B11)</f>
        <v>1.64527355954091</v>
      </c>
      <c r="E11" s="13">
        <f t="shared" si="1"/>
        <v>4.87763811659575</v>
      </c>
      <c r="F11" s="13">
        <f t="shared" si="3"/>
        <v>0.51432342546484</v>
      </c>
      <c r="G11" s="13">
        <f t="shared" si="4"/>
        <v>0.51432342546484</v>
      </c>
      <c r="H11" s="13">
        <f t="shared" si="5"/>
        <v>0.51432342546484</v>
      </c>
      <c r="I11" s="13">
        <f t="shared" si="6"/>
        <v>4.87763811659575</v>
      </c>
      <c r="J11" s="13">
        <f t="shared" si="7"/>
        <v>1</v>
      </c>
      <c r="K11" s="13">
        <f t="shared" si="2"/>
        <v>0.51432342546484</v>
      </c>
      <c r="L11" s="13">
        <f>MAX(MIN(I11,Sheet1!$B$3),Sheet1!$B$4)</f>
        <v>4.87763811659575</v>
      </c>
      <c r="M11" s="13"/>
      <c r="N11" s="13"/>
      <c r="O11" s="13"/>
      <c r="P11" s="13"/>
      <c r="Q11" s="13"/>
    </row>
    <row r="12" spans="1:17" ht="12.75">
      <c r="A12" s="30">
        <f t="shared" si="0"/>
        <v>1</v>
      </c>
      <c r="B12" s="13">
        <f>+Sheet1!$B$2*SIN(Sheet1!B$7*A12*0.001)</f>
        <v>1.81511050830218</v>
      </c>
      <c r="C12" s="13">
        <f>IF((B12&gt;0),+Sheet1!$B$2,-Sheet1!$B$2)</f>
        <v>4</v>
      </c>
      <c r="D12" s="13">
        <f>IF(Sheet1!$B$5,Sheet2!C12,Sheet2!B12)</f>
        <v>1.81511050830218</v>
      </c>
      <c r="E12" s="13">
        <f t="shared" si="1"/>
        <v>5.3811429411159</v>
      </c>
      <c r="F12" s="13">
        <f t="shared" si="3"/>
        <v>0.50350482452015</v>
      </c>
      <c r="G12" s="13">
        <f t="shared" si="4"/>
        <v>0.50350482452015</v>
      </c>
      <c r="H12" s="13">
        <f t="shared" si="5"/>
        <v>0.50350482452015</v>
      </c>
      <c r="I12" s="13">
        <f t="shared" si="6"/>
        <v>5.3811429411159</v>
      </c>
      <c r="J12" s="13">
        <f t="shared" si="7"/>
        <v>1</v>
      </c>
      <c r="K12" s="13">
        <f t="shared" si="2"/>
        <v>0.50350482452015</v>
      </c>
      <c r="L12" s="13">
        <f>MAX(MIN(I12,Sheet1!$B$3),Sheet1!$B$4)</f>
        <v>5.3811429411159</v>
      </c>
      <c r="M12" s="13"/>
      <c r="N12" s="13"/>
      <c r="O12" s="13"/>
      <c r="P12" s="13"/>
      <c r="Q12" s="13"/>
    </row>
    <row r="13" spans="1:17" ht="12.75">
      <c r="A13" s="30">
        <f t="shared" si="0"/>
        <v>1.1</v>
      </c>
      <c r="B13" s="13">
        <f>+Sheet1!$B$2*SIN(Sheet1!B$7*A13*0.001)</f>
        <v>1.98092154210413</v>
      </c>
      <c r="C13" s="13">
        <f>IF((B13&gt;0),+Sheet1!$B$2,-Sheet1!$B$2)</f>
        <v>4</v>
      </c>
      <c r="D13" s="13">
        <f>IF(Sheet1!$B$5,Sheet2!C13,Sheet2!B13)</f>
        <v>1.98092154210413</v>
      </c>
      <c r="E13" s="13">
        <f t="shared" si="1"/>
        <v>5.8727123910317</v>
      </c>
      <c r="F13" s="13">
        <f t="shared" si="3"/>
        <v>0.4915694499158</v>
      </c>
      <c r="G13" s="13">
        <f t="shared" si="4"/>
        <v>0.4915694499158</v>
      </c>
      <c r="H13" s="13">
        <f t="shared" si="5"/>
        <v>0.4915694499158</v>
      </c>
      <c r="I13" s="13">
        <f t="shared" si="6"/>
        <v>5.8727123910317</v>
      </c>
      <c r="J13" s="13">
        <f t="shared" si="7"/>
        <v>1</v>
      </c>
      <c r="K13" s="13">
        <f t="shared" si="2"/>
        <v>0.4915694499158</v>
      </c>
      <c r="L13" s="13">
        <f>MAX(MIN(I13,Sheet1!$B$3),Sheet1!$B$4)</f>
        <v>5.8727123910317</v>
      </c>
      <c r="M13" s="13"/>
      <c r="N13" s="13"/>
      <c r="O13" s="13"/>
      <c r="P13" s="13"/>
      <c r="Q13" s="13"/>
    </row>
    <row r="14" spans="1:17" ht="12.75">
      <c r="A14" s="30">
        <f t="shared" si="0"/>
        <v>1.2</v>
      </c>
      <c r="B14" s="13">
        <f>+Sheet1!$B$2*SIN(Sheet1!B$7*A14*0.001)</f>
        <v>2.1423388920873</v>
      </c>
      <c r="C14" s="13">
        <f>IF((B14&gt;0),+Sheet1!$B$2,-Sheet1!$B$2)</f>
        <v>4</v>
      </c>
      <c r="D14" s="13">
        <f>IF(Sheet1!$B$5,Sheet2!C14,Sheet2!B14)</f>
        <v>2.1423388920873</v>
      </c>
      <c r="E14" s="13">
        <f t="shared" si="1"/>
        <v>6.3512561653433</v>
      </c>
      <c r="F14" s="13">
        <f t="shared" si="3"/>
        <v>0.4785437743116</v>
      </c>
      <c r="G14" s="13">
        <f t="shared" si="4"/>
        <v>0.4785437743116</v>
      </c>
      <c r="H14" s="13">
        <f t="shared" si="5"/>
        <v>0.4785437743116</v>
      </c>
      <c r="I14" s="13">
        <f t="shared" si="6"/>
        <v>6.3512561653433</v>
      </c>
      <c r="J14" s="13">
        <f t="shared" si="7"/>
        <v>1</v>
      </c>
      <c r="K14" s="13">
        <f t="shared" si="2"/>
        <v>0.4785437743116</v>
      </c>
      <c r="L14" s="13">
        <f>MAX(MIN(I14,Sheet1!$B$3),Sheet1!$B$4)</f>
        <v>6.3512561653433</v>
      </c>
      <c r="M14" s="13"/>
      <c r="N14" s="13"/>
      <c r="O14" s="13"/>
      <c r="P14" s="13"/>
      <c r="Q14" s="13"/>
    </row>
    <row r="15" spans="1:17" ht="12.75">
      <c r="A15" s="30">
        <f t="shared" si="0"/>
        <v>1.3</v>
      </c>
      <c r="B15" s="13">
        <f>+Sheet1!$B$2*SIN(Sheet1!B$7*A15*0.001)</f>
        <v>2.29900453458261</v>
      </c>
      <c r="C15" s="13">
        <f>IF((B15&gt;0),+Sheet1!$B$2,-Sheet1!$B$2)</f>
        <v>4</v>
      </c>
      <c r="D15" s="13">
        <f>IF(Sheet1!$B$5,Sheet2!C15,Sheet2!B15)</f>
        <v>2.29900453458261</v>
      </c>
      <c r="E15" s="13">
        <f t="shared" si="1"/>
        <v>6.81571285399836</v>
      </c>
      <c r="F15" s="13">
        <f t="shared" si="3"/>
        <v>0.464456688655059</v>
      </c>
      <c r="G15" s="13">
        <f t="shared" si="4"/>
        <v>0.464456688655059</v>
      </c>
      <c r="H15" s="13">
        <f t="shared" si="5"/>
        <v>0.464456688655059</v>
      </c>
      <c r="I15" s="13">
        <f t="shared" si="6"/>
        <v>6.81571285399836</v>
      </c>
      <c r="J15" s="13">
        <f t="shared" si="7"/>
        <v>1</v>
      </c>
      <c r="K15" s="13">
        <f t="shared" si="2"/>
        <v>0.464456688655059</v>
      </c>
      <c r="L15" s="13">
        <f>MAX(MIN(I15,Sheet1!$B$3),Sheet1!$B$4)</f>
        <v>6.81571285399836</v>
      </c>
      <c r="M15" s="13"/>
      <c r="N15" s="13"/>
      <c r="O15" s="13"/>
      <c r="P15" s="13"/>
      <c r="Q15" s="13"/>
    </row>
    <row r="16" spans="1:21" ht="12.75">
      <c r="A16" s="30">
        <f t="shared" si="0"/>
        <v>1.4</v>
      </c>
      <c r="B16" s="13">
        <f>+Sheet1!$B$2*SIN(Sheet1!B$7*A16*0.001)</f>
        <v>2.45057098520778</v>
      </c>
      <c r="C16" s="13">
        <f>IF((B16&gt;0),+Sheet1!$B$2,-Sheet1!$B$2)</f>
        <v>4</v>
      </c>
      <c r="D16" s="13">
        <f>IF(Sheet1!$B$5,Sheet2!C16,Sheet2!B16)</f>
        <v>2.45057098520778</v>
      </c>
      <c r="E16" s="13">
        <f t="shared" si="1"/>
        <v>7.2650522920993</v>
      </c>
      <c r="F16" s="13">
        <f t="shared" si="3"/>
        <v>0.449339438100941</v>
      </c>
      <c r="G16" s="13">
        <f t="shared" si="4"/>
        <v>0.449339438100941</v>
      </c>
      <c r="H16" s="13">
        <f t="shared" si="5"/>
        <v>0.449339438100941</v>
      </c>
      <c r="I16" s="13">
        <f t="shared" si="6"/>
        <v>7.2650522920993</v>
      </c>
      <c r="J16" s="13">
        <f t="shared" si="7"/>
        <v>1</v>
      </c>
      <c r="K16" s="13">
        <f t="shared" si="2"/>
        <v>0.449339438100941</v>
      </c>
      <c r="L16" s="13">
        <f>MAX(MIN(I16,Sheet1!$B$3),Sheet1!$B$4)</f>
        <v>7.2650522920993</v>
      </c>
      <c r="M16" s="13"/>
      <c r="N16" s="13"/>
      <c r="O16" s="13"/>
      <c r="P16" s="13"/>
      <c r="Q16" s="13"/>
      <c r="S16" s="1"/>
      <c r="T16" s="1"/>
      <c r="U16" s="1"/>
    </row>
    <row r="17" spans="1:17" ht="12.75">
      <c r="A17" s="30">
        <f t="shared" si="0"/>
        <v>1.5</v>
      </c>
      <c r="B17" s="13">
        <f>+Sheet1!$B$2*SIN(Sheet1!B$7*A17*0.001)</f>
        <v>2.59670206958769</v>
      </c>
      <c r="C17" s="13">
        <f>IF((B17&gt;0),+Sheet1!$B$2,-Sheet1!$B$2)</f>
        <v>4</v>
      </c>
      <c r="D17" s="13">
        <f>IF(Sheet1!$B$5,Sheet2!C17,Sheet2!B17)</f>
        <v>2.59670206958769</v>
      </c>
      <c r="E17" s="13">
        <f t="shared" si="1"/>
        <v>7.6982778448091</v>
      </c>
      <c r="F17" s="13">
        <f t="shared" si="3"/>
        <v>0.4332255527098</v>
      </c>
      <c r="G17" s="13">
        <f t="shared" si="4"/>
        <v>0.4332255527098</v>
      </c>
      <c r="H17" s="13">
        <f t="shared" si="5"/>
        <v>0.4332255527098</v>
      </c>
      <c r="I17" s="13">
        <f t="shared" si="6"/>
        <v>7.6982778448091</v>
      </c>
      <c r="J17" s="13">
        <f t="shared" si="7"/>
        <v>1</v>
      </c>
      <c r="K17" s="13">
        <f t="shared" si="2"/>
        <v>0.4332255527098</v>
      </c>
      <c r="L17" s="13">
        <f>MAX(MIN(I17,Sheet1!$B$3),Sheet1!$B$4)</f>
        <v>7.6982778448091</v>
      </c>
      <c r="M17" s="13"/>
      <c r="N17" s="13"/>
      <c r="O17" s="13"/>
      <c r="P17" s="13"/>
      <c r="Q17" s="13"/>
    </row>
    <row r="18" spans="1:19" ht="12.75">
      <c r="A18" s="30">
        <f t="shared" si="0"/>
        <v>1.6</v>
      </c>
      <c r="B18" s="13">
        <f>+Sheet1!$B$2*SIN(Sheet1!B$7*A18*0.001)</f>
        <v>2.73707366898911</v>
      </c>
      <c r="C18" s="13">
        <f>IF((B18&gt;0),+Sheet1!$B$2,-Sheet1!$B$2)</f>
        <v>4</v>
      </c>
      <c r="D18" s="13">
        <f>IF(Sheet1!$B$5,Sheet2!C18,Sheet2!B18)</f>
        <v>2.73707366898911</v>
      </c>
      <c r="E18" s="13">
        <f t="shared" si="1"/>
        <v>8.11442861788718</v>
      </c>
      <c r="F18" s="13">
        <f t="shared" si="3"/>
        <v>0.41615077307808</v>
      </c>
      <c r="G18" s="13">
        <f t="shared" si="4"/>
        <v>0.41615077307808</v>
      </c>
      <c r="H18" s="13">
        <f t="shared" si="5"/>
        <v>0.41615077307808</v>
      </c>
      <c r="I18" s="13">
        <f t="shared" si="6"/>
        <v>8.11442861788718</v>
      </c>
      <c r="J18" s="13">
        <f t="shared" si="7"/>
        <v>1</v>
      </c>
      <c r="K18" s="13">
        <f t="shared" si="2"/>
        <v>0.41615077307808</v>
      </c>
      <c r="L18" s="13">
        <f>MAX(MIN(I18,Sheet1!$B$3),Sheet1!$B$4)</f>
        <v>8.11442861788718</v>
      </c>
      <c r="M18" s="13"/>
      <c r="N18" s="13"/>
      <c r="O18" s="13"/>
      <c r="P18" s="13"/>
      <c r="Q18" s="13"/>
      <c r="S18" s="4"/>
    </row>
    <row r="19" spans="1:17" ht="12.75">
      <c r="A19" s="30">
        <f t="shared" si="0"/>
        <v>1.7</v>
      </c>
      <c r="B19" s="13">
        <f>+Sheet1!$B$2*SIN(Sheet1!B$7*A19*0.001)</f>
        <v>2.87137443921601</v>
      </c>
      <c r="C19" s="13">
        <f>IF((B19&gt;0),+Sheet1!$B$2,-Sheet1!$B$2)</f>
        <v>4</v>
      </c>
      <c r="D19" s="13">
        <f>IF(Sheet1!$B$5,Sheet2!C19,Sheet2!B19)</f>
        <v>2.87137443921601</v>
      </c>
      <c r="E19" s="13">
        <f t="shared" si="1"/>
        <v>8.51258158895278</v>
      </c>
      <c r="F19" s="13">
        <f t="shared" si="3"/>
        <v>0.398152971065601</v>
      </c>
      <c r="G19" s="13">
        <f t="shared" si="4"/>
        <v>0.398152971065601</v>
      </c>
      <c r="H19" s="13">
        <f t="shared" si="5"/>
        <v>0.398152971065601</v>
      </c>
      <c r="I19" s="13">
        <f t="shared" si="6"/>
        <v>8.51258158895278</v>
      </c>
      <c r="J19" s="13">
        <f t="shared" si="7"/>
        <v>1</v>
      </c>
      <c r="K19" s="13">
        <f t="shared" si="2"/>
        <v>0.398152971065601</v>
      </c>
      <c r="L19" s="13">
        <f>MAX(MIN(I19,Sheet1!$B$3),Sheet1!$B$4)</f>
        <v>8.51258158895278</v>
      </c>
      <c r="M19" s="13"/>
      <c r="N19" s="13"/>
      <c r="O19" s="13"/>
      <c r="P19" s="13"/>
      <c r="Q19" s="13"/>
    </row>
    <row r="20" spans="1:17" ht="12.75">
      <c r="A20" s="30">
        <f t="shared" si="0"/>
        <v>1.8</v>
      </c>
      <c r="B20" s="13">
        <f>+Sheet1!$B$2*SIN(Sheet1!B$7*A20*0.001)</f>
        <v>2.99930650117099</v>
      </c>
      <c r="C20" s="13">
        <f>IF((B20&gt;0),+Sheet1!$B$2,-Sheet1!$B$2)</f>
        <v>4</v>
      </c>
      <c r="D20" s="13">
        <f>IF(Sheet1!$B$5,Sheet2!C20,Sheet2!B20)</f>
        <v>2.99930650117099</v>
      </c>
      <c r="E20" s="13">
        <f t="shared" si="1"/>
        <v>8.89185365474859</v>
      </c>
      <c r="F20" s="13">
        <f t="shared" si="3"/>
        <v>0.37927206579581</v>
      </c>
      <c r="G20" s="13">
        <f t="shared" si="4"/>
        <v>0.37927206579581</v>
      </c>
      <c r="H20" s="13">
        <f t="shared" si="5"/>
        <v>0.37927206579581</v>
      </c>
      <c r="I20" s="13">
        <f t="shared" si="6"/>
        <v>8.89185365474859</v>
      </c>
      <c r="J20" s="13">
        <f t="shared" si="7"/>
        <v>1</v>
      </c>
      <c r="K20" s="13">
        <f t="shared" si="2"/>
        <v>0.37927206579581</v>
      </c>
      <c r="L20" s="13">
        <f>MAX(MIN(I20,Sheet1!$B$3),Sheet1!$B$4)</f>
        <v>8.89185365474859</v>
      </c>
      <c r="M20" s="13"/>
      <c r="N20" s="13"/>
      <c r="O20" s="13"/>
      <c r="P20" s="13"/>
      <c r="Q20" s="13"/>
    </row>
    <row r="21" spans="1:17" ht="12.75">
      <c r="A21" s="30">
        <f t="shared" si="0"/>
        <v>1.9</v>
      </c>
      <c r="B21" s="13">
        <f>+Sheet1!$B$2*SIN(Sheet1!B$7*A21*0.001)</f>
        <v>3.12058610155108</v>
      </c>
      <c r="C21" s="13">
        <f>IF((B21&gt;0),+Sheet1!$B$2,-Sheet1!$B$2)</f>
        <v>4</v>
      </c>
      <c r="D21" s="13">
        <f>IF(Sheet1!$B$5,Sheet2!C21,Sheet2!B21)</f>
        <v>3.12058610155108</v>
      </c>
      <c r="E21" s="13">
        <f t="shared" si="1"/>
        <v>9.25140358986363</v>
      </c>
      <c r="F21" s="13">
        <f t="shared" si="3"/>
        <v>0.359549935115039</v>
      </c>
      <c r="G21" s="13">
        <f t="shared" si="4"/>
        <v>0.359549935115039</v>
      </c>
      <c r="H21" s="13">
        <f t="shared" si="5"/>
        <v>0.359549935115039</v>
      </c>
      <c r="I21" s="13">
        <f t="shared" si="6"/>
        <v>9.25140358986363</v>
      </c>
      <c r="J21" s="13">
        <f t="shared" si="7"/>
        <v>1</v>
      </c>
      <c r="K21" s="13">
        <f t="shared" si="2"/>
        <v>0.359549935115039</v>
      </c>
      <c r="L21" s="13">
        <f>MAX(MIN(I21,Sheet1!$B$3),Sheet1!$B$4)</f>
        <v>9.25140358986363</v>
      </c>
      <c r="M21" s="13"/>
      <c r="N21" s="13"/>
      <c r="O21" s="13"/>
      <c r="P21" s="13"/>
      <c r="Q21" s="13"/>
    </row>
    <row r="22" spans="1:17" ht="12.75">
      <c r="A22" s="30">
        <f t="shared" si="0"/>
        <v>2</v>
      </c>
      <c r="B22" s="13">
        <f>+Sheet1!$B$2*SIN(Sheet1!B$7*A22*0.001)</f>
        <v>3.23494424221252</v>
      </c>
      <c r="C22" s="13">
        <f>IF((B22&gt;0),+Sheet1!$B$2,-Sheet1!$B$2)</f>
        <v>4</v>
      </c>
      <c r="D22" s="13">
        <f>IF(Sheet1!$B$5,Sheet2!C22,Sheet2!B22)</f>
        <v>3.23494424221252</v>
      </c>
      <c r="E22" s="13">
        <f t="shared" si="1"/>
        <v>9.59043391257112</v>
      </c>
      <c r="F22" s="13">
        <f t="shared" si="3"/>
        <v>0.33903032270749</v>
      </c>
      <c r="G22" s="13">
        <f t="shared" si="4"/>
        <v>0.33903032270749</v>
      </c>
      <c r="H22" s="13">
        <f t="shared" si="5"/>
        <v>0.33903032270749</v>
      </c>
      <c r="I22" s="13">
        <f t="shared" si="6"/>
        <v>9.59043391257112</v>
      </c>
      <c r="J22" s="13">
        <f t="shared" si="7"/>
        <v>1</v>
      </c>
      <c r="K22" s="13">
        <f t="shared" si="2"/>
        <v>0.33903032270749</v>
      </c>
      <c r="L22" s="13">
        <f>MAX(MIN(I22,Sheet1!$B$3),Sheet1!$B$4)</f>
        <v>9.59043391257112</v>
      </c>
      <c r="M22" s="13"/>
      <c r="N22" s="13"/>
      <c r="O22" s="13"/>
      <c r="P22" s="13"/>
      <c r="Q22" s="13"/>
    </row>
    <row r="23" spans="1:17" ht="12.75">
      <c r="A23" s="30">
        <f t="shared" si="0"/>
        <v>2.1</v>
      </c>
      <c r="B23" s="13">
        <f>+Sheet1!$B$2*SIN(Sheet1!B$7*A23*0.001)</f>
        <v>3.34212727680866</v>
      </c>
      <c r="C23" s="13">
        <f>IF((B23&gt;0),+Sheet1!$B$2,-Sheet1!$B$2)</f>
        <v>4</v>
      </c>
      <c r="D23" s="13">
        <f>IF(Sheet1!$B$5,Sheet2!C23,Sheet2!B23)</f>
        <v>3.34212727680866</v>
      </c>
      <c r="E23" s="13">
        <f t="shared" si="1"/>
        <v>9.90819265364298</v>
      </c>
      <c r="F23" s="13">
        <f t="shared" si="3"/>
        <v>0.317758741071859</v>
      </c>
      <c r="G23" s="13">
        <f t="shared" si="4"/>
        <v>0.317758741071859</v>
      </c>
      <c r="H23" s="13">
        <f t="shared" si="5"/>
        <v>0.317758741071859</v>
      </c>
      <c r="I23" s="13">
        <f t="shared" si="6"/>
        <v>9.90819265364298</v>
      </c>
      <c r="J23" s="13">
        <f t="shared" si="7"/>
        <v>1</v>
      </c>
      <c r="K23" s="13">
        <f t="shared" si="2"/>
        <v>0.317758741071859</v>
      </c>
      <c r="L23" s="13">
        <f>MAX(MIN(I23,Sheet1!$B$3),Sheet1!$B$4)</f>
        <v>9.90819265364298</v>
      </c>
      <c r="M23" s="13"/>
      <c r="N23" s="13"/>
      <c r="O23" s="13"/>
      <c r="P23" s="13"/>
      <c r="Q23" s="13"/>
    </row>
    <row r="24" spans="1:17" ht="12.75">
      <c r="A24" s="30">
        <f t="shared" si="0"/>
        <v>2.2</v>
      </c>
      <c r="B24" s="13">
        <f>+Sheet1!$B$2*SIN(Sheet1!B$7*A24*0.001)</f>
        <v>3.4418974733775</v>
      </c>
      <c r="C24" s="13">
        <f>IF((B24&gt;0),+Sheet1!$B$2,-Sheet1!$B$2)</f>
        <v>4</v>
      </c>
      <c r="D24" s="13">
        <f>IF(Sheet1!$B$5,Sheet2!C24,Sheet2!B24)</f>
        <v>3.4418974733775</v>
      </c>
      <c r="E24" s="13">
        <f t="shared" si="1"/>
        <v>10.2039750242174</v>
      </c>
      <c r="F24" s="13">
        <f t="shared" si="3"/>
        <v>0.29578237057442</v>
      </c>
      <c r="G24" s="13">
        <f t="shared" si="4"/>
        <v>0.29578237057442</v>
      </c>
      <c r="H24" s="13">
        <f t="shared" si="5"/>
        <v>0.29578237057442</v>
      </c>
      <c r="I24" s="13">
        <f t="shared" si="6"/>
        <v>10.2039750242174</v>
      </c>
      <c r="J24" s="13">
        <f t="shared" si="7"/>
        <v>1</v>
      </c>
      <c r="K24" s="13">
        <f t="shared" si="2"/>
        <v>0.29578237057442</v>
      </c>
      <c r="L24" s="13">
        <f>MAX(MIN(I24,Sheet1!$B$3),Sheet1!$B$4)</f>
        <v>10.2039750242174</v>
      </c>
      <c r="M24" s="13"/>
      <c r="N24" s="13"/>
      <c r="O24" s="13"/>
      <c r="P24" s="13"/>
      <c r="Q24" s="13"/>
    </row>
    <row r="25" spans="1:17" ht="12.75">
      <c r="A25" s="30">
        <f t="shared" si="0"/>
        <v>2.3</v>
      </c>
      <c r="B25" s="13">
        <f>+Sheet1!$B$2*SIN(Sheet1!B$7*A25*0.001)</f>
        <v>3.5340335416312</v>
      </c>
      <c r="C25" s="13">
        <f>IF((B25&gt;0),+Sheet1!$B$2,-Sheet1!$B$2)</f>
        <v>4</v>
      </c>
      <c r="D25" s="13">
        <f>IF(Sheet1!$B$5,Sheet2!C25,Sheet2!B25)</f>
        <v>3.5340335416312</v>
      </c>
      <c r="E25" s="13">
        <f t="shared" si="1"/>
        <v>10.4771249790206</v>
      </c>
      <c r="F25" s="13">
        <f t="shared" si="3"/>
        <v>0.2731499548032</v>
      </c>
      <c r="G25" s="13">
        <f t="shared" si="4"/>
        <v>0.2731499548032</v>
      </c>
      <c r="H25" s="13">
        <f t="shared" si="5"/>
        <v>0.2731499548032</v>
      </c>
      <c r="I25" s="13">
        <f t="shared" si="6"/>
        <v>10.4771249790206</v>
      </c>
      <c r="J25" s="13">
        <f t="shared" si="7"/>
        <v>1</v>
      </c>
      <c r="K25" s="13">
        <f t="shared" si="2"/>
        <v>0.2731499548032</v>
      </c>
      <c r="L25" s="13">
        <f>MAX(MIN(I25,Sheet1!$B$3),Sheet1!$B$4)</f>
        <v>10.4771249790206</v>
      </c>
      <c r="M25" s="13"/>
      <c r="N25" s="13"/>
      <c r="O25" s="13"/>
      <c r="P25" s="13"/>
      <c r="Q25" s="13"/>
    </row>
    <row r="26" spans="1:17" ht="12.75">
      <c r="A26" s="30">
        <f t="shared" si="0"/>
        <v>2.4</v>
      </c>
      <c r="B26" s="13">
        <f>+Sheet1!$B$2*SIN(Sheet1!B$7*A26*0.001)</f>
        <v>3.61833112377789</v>
      </c>
      <c r="C26" s="13">
        <f>IF((B26&gt;0),+Sheet1!$B$2,-Sheet1!$B$2)</f>
        <v>4</v>
      </c>
      <c r="D26" s="13">
        <f>IF(Sheet1!$B$5,Sheet2!C26,Sheet2!B26)</f>
        <v>3.61833112377789</v>
      </c>
      <c r="E26" s="13">
        <f t="shared" si="1"/>
        <v>10.7270366714751</v>
      </c>
      <c r="F26" s="13">
        <f t="shared" si="3"/>
        <v>0.2499116924545</v>
      </c>
      <c r="G26" s="13">
        <f t="shared" si="4"/>
        <v>0.2499116924545</v>
      </c>
      <c r="H26" s="13">
        <f t="shared" si="5"/>
        <v>0.2499116924545</v>
      </c>
      <c r="I26" s="13">
        <f t="shared" si="6"/>
        <v>10.7270366714751</v>
      </c>
      <c r="J26" s="13">
        <f t="shared" si="7"/>
        <v>1</v>
      </c>
      <c r="K26" s="13">
        <f t="shared" si="2"/>
        <v>0.2499116924545</v>
      </c>
      <c r="L26" s="13">
        <f>MAX(MIN(I26,Sheet1!$B$3),Sheet1!$B$4)</f>
        <v>10.7270366714751</v>
      </c>
      <c r="M26" s="13"/>
      <c r="N26" s="13"/>
      <c r="O26" s="13"/>
      <c r="P26" s="13"/>
      <c r="Q26" s="13"/>
    </row>
    <row r="27" spans="1:17" ht="12.75">
      <c r="A27" s="30">
        <f t="shared" si="0"/>
        <v>2.5</v>
      </c>
      <c r="B27" s="13">
        <f>+Sheet1!$B$2*SIN(Sheet1!B$7*A27*0.001)</f>
        <v>3.69460324778724</v>
      </c>
      <c r="C27" s="13">
        <f>IF((B27&gt;0),+Sheet1!$B$2,-Sheet1!$B$2)</f>
        <v>4</v>
      </c>
      <c r="D27" s="13">
        <f>IF(Sheet1!$B$5,Sheet2!C27,Sheet2!B27)</f>
        <v>3.69460324778724</v>
      </c>
      <c r="E27" s="13">
        <f t="shared" si="1"/>
        <v>10.9531557974675</v>
      </c>
      <c r="F27" s="13">
        <f t="shared" si="3"/>
        <v>0.226119125992401</v>
      </c>
      <c r="G27" s="13">
        <f t="shared" si="4"/>
        <v>0.226119125992401</v>
      </c>
      <c r="H27" s="13">
        <f t="shared" si="5"/>
        <v>0.226119125992401</v>
      </c>
      <c r="I27" s="13">
        <f t="shared" si="6"/>
        <v>10.9531557974675</v>
      </c>
      <c r="J27" s="13">
        <f t="shared" si="7"/>
        <v>1</v>
      </c>
      <c r="K27" s="13">
        <f t="shared" si="2"/>
        <v>0.226119125992401</v>
      </c>
      <c r="L27" s="13">
        <f>MAX(MIN(I27,Sheet1!$B$3),Sheet1!$B$4)</f>
        <v>10.9531557974675</v>
      </c>
      <c r="M27" s="13"/>
      <c r="N27" s="13"/>
      <c r="O27" s="13"/>
      <c r="P27" s="13"/>
      <c r="Q27" s="13"/>
    </row>
    <row r="28" spans="1:17" ht="12.75">
      <c r="A28" s="30">
        <f t="shared" si="0"/>
        <v>2.6</v>
      </c>
      <c r="B28" s="13">
        <f>+Sheet1!$B$2*SIN(Sheet1!B$7*A28*0.001)</f>
        <v>3.76268074209443</v>
      </c>
      <c r="C28" s="13">
        <f>IF((B28&gt;0),+Sheet1!$B$2,-Sheet1!$B$2)</f>
        <v>4</v>
      </c>
      <c r="D28" s="13">
        <f>IF(Sheet1!$B$5,Sheet2!C28,Sheet2!B28)</f>
        <v>3.76268074209443</v>
      </c>
      <c r="E28" s="13">
        <f t="shared" si="1"/>
        <v>11.1549808247947</v>
      </c>
      <c r="F28" s="13">
        <f t="shared" si="3"/>
        <v>0.2018250273272</v>
      </c>
      <c r="G28" s="13">
        <f t="shared" si="4"/>
        <v>0.2018250273272</v>
      </c>
      <c r="H28" s="13">
        <f t="shared" si="5"/>
        <v>0.2018250273272</v>
      </c>
      <c r="I28" s="13">
        <f t="shared" si="6"/>
        <v>11.1549808247947</v>
      </c>
      <c r="J28" s="13">
        <f t="shared" si="7"/>
        <v>1</v>
      </c>
      <c r="K28" s="13">
        <f t="shared" si="2"/>
        <v>0.2018250273272</v>
      </c>
      <c r="L28" s="13">
        <f>MAX(MIN(I28,Sheet1!$B$3),Sheet1!$B$4)</f>
        <v>11.1549808247947</v>
      </c>
      <c r="M28" s="13"/>
      <c r="N28" s="13"/>
      <c r="O28" s="13"/>
      <c r="P28" s="13"/>
      <c r="Q28" s="13"/>
    </row>
    <row r="29" spans="1:17" ht="12.75">
      <c r="A29" s="30">
        <f t="shared" si="0"/>
        <v>2.7</v>
      </c>
      <c r="B29" s="13">
        <f>+Sheet1!$B$2*SIN(Sheet1!B$7*A29*0.001)</f>
        <v>3.82241261082263</v>
      </c>
      <c r="C29" s="13">
        <f>IF((B29&gt;0),+Sheet1!$B$2,-Sheet1!$B$2)</f>
        <v>4</v>
      </c>
      <c r="D29" s="13">
        <f>IF(Sheet1!$B$5,Sheet2!C29,Sheet2!B29)</f>
        <v>3.82241261082263</v>
      </c>
      <c r="E29" s="13">
        <f t="shared" si="1"/>
        <v>11.3320641055626</v>
      </c>
      <c r="F29" s="13">
        <f t="shared" si="3"/>
        <v>0.177083280767899</v>
      </c>
      <c r="G29" s="13">
        <f t="shared" si="4"/>
        <v>0.177083280767899</v>
      </c>
      <c r="H29" s="13">
        <f t="shared" si="5"/>
        <v>0.177083280767899</v>
      </c>
      <c r="I29" s="13">
        <f t="shared" si="6"/>
        <v>11.3320641055626</v>
      </c>
      <c r="J29" s="13">
        <f t="shared" si="7"/>
        <v>1</v>
      </c>
      <c r="K29" s="13">
        <f t="shared" si="2"/>
        <v>0.177083280767899</v>
      </c>
      <c r="L29" s="13">
        <f>MAX(MIN(I29,Sheet1!$B$3),Sheet1!$B$4)</f>
        <v>11.3320641055626</v>
      </c>
      <c r="M29" s="13"/>
      <c r="N29" s="13"/>
      <c r="O29" s="13"/>
      <c r="P29" s="13"/>
      <c r="Q29" s="13"/>
    </row>
    <row r="30" spans="1:17" ht="12.75">
      <c r="A30" s="30">
        <f t="shared" si="0"/>
        <v>2.8</v>
      </c>
      <c r="B30" s="13">
        <f>+Sheet1!$B$2*SIN(Sheet1!B$7*A30*0.001)</f>
        <v>3.87366636869187</v>
      </c>
      <c r="C30" s="13">
        <f>IF((B30&gt;0),+Sheet1!$B$2,-Sheet1!$B$2)</f>
        <v>4</v>
      </c>
      <c r="D30" s="13">
        <f>IF(Sheet1!$B$5,Sheet2!C30,Sheet2!B30)</f>
        <v>3.87366636869187</v>
      </c>
      <c r="E30" s="13">
        <f t="shared" si="1"/>
        <v>11.4840128690688</v>
      </c>
      <c r="F30" s="13">
        <f t="shared" si="3"/>
        <v>0.151948763506201</v>
      </c>
      <c r="G30" s="13">
        <f t="shared" si="4"/>
        <v>0.151948763506201</v>
      </c>
      <c r="H30" s="13">
        <f t="shared" si="5"/>
        <v>0.151948763506201</v>
      </c>
      <c r="I30" s="13">
        <f t="shared" si="6"/>
        <v>11.4840128690688</v>
      </c>
      <c r="J30" s="13">
        <f t="shared" si="7"/>
        <v>1</v>
      </c>
      <c r="K30" s="13">
        <f t="shared" si="2"/>
        <v>0.151948763506201</v>
      </c>
      <c r="L30" s="13">
        <f>MAX(MIN(I30,Sheet1!$B$3),Sheet1!$B$4)</f>
        <v>11.4840128690688</v>
      </c>
      <c r="M30" s="13"/>
      <c r="N30" s="13"/>
      <c r="O30" s="13"/>
      <c r="P30" s="13"/>
      <c r="Q30" s="13"/>
    </row>
    <row r="31" spans="1:17" ht="12.75">
      <c r="A31" s="30">
        <f t="shared" si="0"/>
        <v>2.9</v>
      </c>
      <c r="B31" s="13">
        <f>+Sheet1!$B$2*SIN(Sheet1!B$7*A31*0.001)</f>
        <v>3.9163283348714</v>
      </c>
      <c r="C31" s="13">
        <f>IF((B31&gt;0),+Sheet1!$B$2,-Sheet1!$B$2)</f>
        <v>4</v>
      </c>
      <c r="D31" s="13">
        <f>IF(Sheet1!$B$5,Sheet2!C31,Sheet2!B31)</f>
        <v>3.9163283348714</v>
      </c>
      <c r="E31" s="13">
        <f t="shared" si="1"/>
        <v>11.6104900929685</v>
      </c>
      <c r="F31" s="13">
        <f t="shared" si="3"/>
        <v>0.1264772238997</v>
      </c>
      <c r="G31" s="13">
        <f t="shared" si="4"/>
        <v>0.1264772238997</v>
      </c>
      <c r="H31" s="13">
        <f t="shared" si="5"/>
        <v>0.1264772238997</v>
      </c>
      <c r="I31" s="13">
        <f t="shared" si="6"/>
        <v>11.6104900929685</v>
      </c>
      <c r="J31" s="13">
        <f t="shared" si="7"/>
        <v>1</v>
      </c>
      <c r="K31" s="13">
        <f t="shared" si="2"/>
        <v>0.1264772238997</v>
      </c>
      <c r="L31" s="13">
        <f>MAX(MIN(I31,Sheet1!$B$3),Sheet1!$B$4)</f>
        <v>11.6104900929685</v>
      </c>
      <c r="M31" s="13"/>
      <c r="N31" s="13"/>
      <c r="O31" s="13"/>
      <c r="P31" s="13"/>
      <c r="Q31" s="13"/>
    </row>
    <row r="32" spans="1:17" ht="12.75">
      <c r="A32" s="30">
        <f t="shared" si="0"/>
        <v>3</v>
      </c>
      <c r="B32" s="13">
        <f>+Sheet1!$B$2*SIN(Sheet1!B$7*A32*0.001)</f>
        <v>3.95030388512369</v>
      </c>
      <c r="C32" s="13">
        <f>IF((B32&gt;0),+Sheet1!$B$2,-Sheet1!$B$2)</f>
        <v>4</v>
      </c>
      <c r="D32" s="13">
        <f>IF(Sheet1!$B$5,Sheet2!C32,Sheet2!B32)</f>
        <v>3.95030388512369</v>
      </c>
      <c r="E32" s="13">
        <f t="shared" si="1"/>
        <v>11.7112152507891</v>
      </c>
      <c r="F32" s="13">
        <f t="shared" si="3"/>
        <v>0.1007251578206</v>
      </c>
      <c r="G32" s="13">
        <f t="shared" si="4"/>
        <v>0.1007251578206</v>
      </c>
      <c r="H32" s="13">
        <f t="shared" si="5"/>
        <v>0.1007251578206</v>
      </c>
      <c r="I32" s="13">
        <f t="shared" si="6"/>
        <v>11.7112152507891</v>
      </c>
      <c r="J32" s="13">
        <f t="shared" si="7"/>
        <v>1</v>
      </c>
      <c r="K32" s="13">
        <f t="shared" si="2"/>
        <v>0.1007251578206</v>
      </c>
      <c r="L32" s="13">
        <f>MAX(MIN(I32,Sheet1!$B$3),Sheet1!$B$4)</f>
        <v>11.7112152507891</v>
      </c>
      <c r="M32" s="13"/>
      <c r="N32" s="13"/>
      <c r="O32" s="13"/>
      <c r="P32" s="13"/>
      <c r="Q32" s="13"/>
    </row>
    <row r="33" spans="1:17" ht="12.75">
      <c r="A33" s="30">
        <f t="shared" si="0"/>
        <v>3.1</v>
      </c>
      <c r="B33" s="13">
        <f>+Sheet1!$B$2*SIN(Sheet1!B$7*A33*0.001)</f>
        <v>3.97551766168107</v>
      </c>
      <c r="C33" s="13">
        <f>IF((B33&gt;0),+Sheet1!$B$2,-Sheet1!$B$2)</f>
        <v>4</v>
      </c>
      <c r="D33" s="13">
        <f>IF(Sheet1!$B$5,Sheet2!C33,Sheet2!B33)</f>
        <v>3.97551766168107</v>
      </c>
      <c r="E33" s="13">
        <f t="shared" si="1"/>
        <v>11.785964934139</v>
      </c>
      <c r="F33" s="13">
        <f t="shared" si="3"/>
        <v>0.0747496833499</v>
      </c>
      <c r="G33" s="13">
        <f t="shared" si="4"/>
        <v>0.0747496833499</v>
      </c>
      <c r="H33" s="13">
        <f t="shared" si="5"/>
        <v>0.0747496833499</v>
      </c>
      <c r="I33" s="13">
        <f t="shared" si="6"/>
        <v>11.785964934139</v>
      </c>
      <c r="J33" s="13">
        <f t="shared" si="7"/>
        <v>1</v>
      </c>
      <c r="K33" s="13">
        <f t="shared" si="2"/>
        <v>0.0747496833499</v>
      </c>
      <c r="L33" s="13">
        <f>MAX(MIN(I33,Sheet1!$B$3),Sheet1!$B$4)</f>
        <v>11.785964934139</v>
      </c>
      <c r="M33" s="13"/>
      <c r="N33" s="13"/>
      <c r="O33" s="13"/>
      <c r="P33" s="13"/>
      <c r="Q33" s="13"/>
    </row>
    <row r="34" spans="1:17" ht="12.75">
      <c r="A34" s="30">
        <f t="shared" si="0"/>
        <v>3.2</v>
      </c>
      <c r="B34" s="13">
        <f>+Sheet1!$B$2*SIN(Sheet1!B$7*A34*0.001)</f>
        <v>3.99191374038918</v>
      </c>
      <c r="C34" s="13">
        <f>IF((B34&gt;0),+Sheet1!$B$2,-Sheet1!$B$2)</f>
        <v>4</v>
      </c>
      <c r="D34" s="13">
        <f>IF(Sheet1!$B$5,Sheet2!C34,Sheet2!B34)</f>
        <v>3.99191374038918</v>
      </c>
      <c r="E34" s="13">
        <f t="shared" si="1"/>
        <v>11.8345733482265</v>
      </c>
      <c r="F34" s="13">
        <f t="shared" si="3"/>
        <v>0.0486084140875001</v>
      </c>
      <c r="G34" s="13">
        <f t="shared" si="4"/>
        <v>0.0486084140875001</v>
      </c>
      <c r="H34" s="13">
        <f t="shared" si="5"/>
        <v>0.0486084140875001</v>
      </c>
      <c r="I34" s="13">
        <f t="shared" si="6"/>
        <v>11.8345733482265</v>
      </c>
      <c r="J34" s="13">
        <f t="shared" si="7"/>
        <v>1</v>
      </c>
      <c r="K34" s="13">
        <f t="shared" si="2"/>
        <v>0.0486084140875001</v>
      </c>
      <c r="L34" s="13">
        <f>MAX(MIN(I34,Sheet1!$B$3),Sheet1!$B$4)</f>
        <v>11.8345733482265</v>
      </c>
      <c r="M34" s="13"/>
      <c r="N34" s="13"/>
      <c r="O34" s="13"/>
      <c r="P34" s="13"/>
      <c r="Q34" s="13"/>
    </row>
    <row r="35" spans="1:17" ht="12.75">
      <c r="A35" s="30">
        <f t="shared" si="0"/>
        <v>3.3</v>
      </c>
      <c r="B35" s="13">
        <f>+Sheet1!$B$2*SIN(Sheet1!B$7*A35*0.001)</f>
        <v>3.99945575474679</v>
      </c>
      <c r="C35" s="13">
        <f>IF((B35&gt;0),+Sheet1!$B$2,-Sheet1!$B$2)</f>
        <v>4</v>
      </c>
      <c r="D35" s="13">
        <f>IF(Sheet1!$B$5,Sheet2!C35,Sheet2!B35)</f>
        <v>3.99945575474679</v>
      </c>
      <c r="E35" s="13">
        <f t="shared" si="1"/>
        <v>11.8569326795932</v>
      </c>
      <c r="F35" s="13">
        <f t="shared" si="3"/>
        <v>0.0223593313666992</v>
      </c>
      <c r="G35" s="13">
        <f t="shared" si="4"/>
        <v>0.0223593313666992</v>
      </c>
      <c r="H35" s="13">
        <f t="shared" si="5"/>
        <v>0.0223593313666992</v>
      </c>
      <c r="I35" s="13">
        <f t="shared" si="6"/>
        <v>11.8569326795932</v>
      </c>
      <c r="J35" s="13">
        <f t="shared" si="7"/>
        <v>1</v>
      </c>
      <c r="K35" s="13">
        <f t="shared" si="2"/>
        <v>0.0223593313666992</v>
      </c>
      <c r="L35" s="13">
        <f>MAX(MIN(I35,Sheet1!$B$3),Sheet1!$B$4)</f>
        <v>11.8569326795932</v>
      </c>
      <c r="M35" s="13"/>
      <c r="N35" s="13"/>
      <c r="O35" s="13"/>
      <c r="P35" s="13"/>
      <c r="Q35" s="13"/>
    </row>
    <row r="36" spans="1:17" ht="12.75">
      <c r="A36" s="30">
        <f t="shared" si="0"/>
        <v>3.4</v>
      </c>
      <c r="B36" s="13">
        <f>+Sheet1!$B$2*SIN(Sheet1!B$7*A36*0.001)</f>
        <v>3.99812697656667</v>
      </c>
      <c r="C36" s="13">
        <f>IF((B36&gt;0),+Sheet1!$B$2,-Sheet1!$B$2)</f>
        <v>4</v>
      </c>
      <c r="D36" s="13">
        <f>IF(Sheet1!$B$5,Sheet2!C36,Sheet2!B36)</f>
        <v>3.99812697656667</v>
      </c>
      <c r="E36" s="13">
        <f t="shared" si="1"/>
        <v>11.8529933352438</v>
      </c>
      <c r="F36" s="13">
        <f t="shared" si="3"/>
        <v>-0.00393934434939958</v>
      </c>
      <c r="G36" s="13">
        <f t="shared" si="4"/>
        <v>-0.00393934434939958</v>
      </c>
      <c r="H36" s="13">
        <f t="shared" si="5"/>
        <v>-0.00393934434939958</v>
      </c>
      <c r="I36" s="13">
        <f t="shared" si="6"/>
        <v>11.8529933352438</v>
      </c>
      <c r="J36" s="13">
        <f t="shared" si="7"/>
        <v>-1</v>
      </c>
      <c r="K36" s="13">
        <f t="shared" si="2"/>
        <v>-0.00393934434939958</v>
      </c>
      <c r="L36" s="13">
        <f>MAX(MIN(I36,Sheet1!$B$3),Sheet1!$B$4)</f>
        <v>11.8529933352438</v>
      </c>
      <c r="M36" s="13"/>
      <c r="N36" s="13"/>
      <c r="O36" s="13"/>
      <c r="P36" s="13"/>
      <c r="Q36" s="13"/>
    </row>
    <row r="37" spans="1:17" ht="12.75">
      <c r="A37" s="30">
        <f t="shared" si="0"/>
        <v>3.5</v>
      </c>
      <c r="B37" s="13">
        <f>+Sheet1!$B$2*SIN(Sheet1!B$7*A37*0.001)</f>
        <v>3.98793035307871</v>
      </c>
      <c r="C37" s="13">
        <f>IF((B37&gt;0),+Sheet1!$B$2,-Sheet1!$B$2)</f>
        <v>4</v>
      </c>
      <c r="D37" s="13">
        <f>IF(Sheet1!$B$5,Sheet2!C37,Sheet2!B37)</f>
        <v>3.98793035307871</v>
      </c>
      <c r="E37" s="13">
        <f t="shared" si="1"/>
        <v>11.822764052644</v>
      </c>
      <c r="F37" s="13">
        <f t="shared" si="3"/>
        <v>-0.0302292825997998</v>
      </c>
      <c r="G37" s="13">
        <f t="shared" si="4"/>
        <v>-0.0302292825997998</v>
      </c>
      <c r="H37" s="13">
        <f t="shared" si="5"/>
        <v>-0.0302292825997998</v>
      </c>
      <c r="I37" s="13">
        <f t="shared" si="6"/>
        <v>11.822764052644</v>
      </c>
      <c r="J37" s="13">
        <f t="shared" si="7"/>
        <v>-1</v>
      </c>
      <c r="K37" s="13">
        <f t="shared" si="2"/>
        <v>-0.0302292825997998</v>
      </c>
      <c r="L37" s="13">
        <f>MAX(MIN(I37,Sheet1!$B$3),Sheet1!$B$4)</f>
        <v>11.822764052644</v>
      </c>
      <c r="M37" s="13"/>
      <c r="N37" s="13"/>
      <c r="O37" s="13"/>
      <c r="P37" s="13"/>
      <c r="Q37" s="13"/>
    </row>
    <row r="38" spans="1:17" ht="12.75">
      <c r="A38" s="31">
        <f t="shared" si="0"/>
        <v>3.6</v>
      </c>
      <c r="B38" s="32">
        <f>+Sheet1!$B$2*SIN(Sheet1!B$7*A38*0.001)</f>
        <v>3.96888850039298</v>
      </c>
      <c r="C38" s="32">
        <f>IF((B38&gt;0),+Sheet1!$B$2,-Sheet1!$B$2)</f>
        <v>4</v>
      </c>
      <c r="D38" s="32">
        <f>IF(Sheet1!$B$5,Sheet2!C38,Sheet2!B38)</f>
        <v>3.96888850039298</v>
      </c>
      <c r="E38" s="32">
        <f t="shared" si="1"/>
        <v>11.7663118803399</v>
      </c>
      <c r="F38" s="32">
        <f t="shared" si="3"/>
        <v>-0.0564521723041</v>
      </c>
      <c r="G38" s="32">
        <f t="shared" si="4"/>
        <v>-0.0564521723041</v>
      </c>
      <c r="H38" s="32">
        <f t="shared" si="5"/>
        <v>-0.0564521723041</v>
      </c>
      <c r="I38" s="13">
        <f t="shared" si="6"/>
        <v>11.7663118803399</v>
      </c>
      <c r="J38" s="13">
        <f t="shared" si="7"/>
        <v>-1</v>
      </c>
      <c r="K38" s="32">
        <f t="shared" si="2"/>
        <v>-0.0564521723041</v>
      </c>
      <c r="L38" s="13">
        <f>MAX(MIN(I38,Sheet1!$B$3),Sheet1!$B$4)</f>
        <v>11.7663118803399</v>
      </c>
      <c r="M38" s="13"/>
      <c r="N38" s="13"/>
      <c r="O38" s="13"/>
      <c r="P38" s="13"/>
      <c r="Q38" s="13"/>
    </row>
    <row r="39" spans="1:17" ht="12.75">
      <c r="A39" s="30">
        <f t="shared" si="0"/>
        <v>3.7</v>
      </c>
      <c r="B39" s="13">
        <f>+Sheet1!$B$2*SIN(Sheet1!B$7*A39*0.001)</f>
        <v>3.94104365333718</v>
      </c>
      <c r="C39" s="13">
        <f>IF((B39&gt;0),+Sheet1!$B$2,-Sheet1!$B$2)</f>
        <v>4</v>
      </c>
      <c r="D39" s="13">
        <f>IF(Sheet1!$B$5,Sheet2!C39,Sheet2!B39)</f>
        <v>3.94104365333718</v>
      </c>
      <c r="E39" s="13">
        <f t="shared" si="1"/>
        <v>11.6837620292452</v>
      </c>
      <c r="F39" s="13">
        <f t="shared" si="3"/>
        <v>-0.0825498510947007</v>
      </c>
      <c r="G39" s="13">
        <f t="shared" si="4"/>
        <v>-0.0825498510947007</v>
      </c>
      <c r="H39" s="13">
        <f t="shared" si="5"/>
        <v>-0.0825498510947007</v>
      </c>
      <c r="I39" s="13">
        <f t="shared" si="6"/>
        <v>11.6837620292452</v>
      </c>
      <c r="J39" s="13">
        <f t="shared" si="7"/>
        <v>-1</v>
      </c>
      <c r="K39" s="13">
        <f t="shared" si="2"/>
        <v>-0.0825498510947007</v>
      </c>
      <c r="L39" s="13">
        <f>MAX(MIN(I39,Sheet1!$B$3),Sheet1!$B$4)</f>
        <v>11.6837620292452</v>
      </c>
      <c r="M39" s="13"/>
      <c r="N39" s="13"/>
      <c r="O39" s="13"/>
      <c r="P39" s="13"/>
      <c r="Q39" s="13"/>
    </row>
    <row r="40" spans="1:17" ht="12.75">
      <c r="A40" s="30">
        <f t="shared" si="0"/>
        <v>3.8</v>
      </c>
      <c r="B40" s="13">
        <f>+Sheet1!$B$2*SIN(Sheet1!B$7*A40*0.001)</f>
        <v>3.90445757177981</v>
      </c>
      <c r="C40" s="13">
        <f>IF((B40&gt;0),+Sheet1!$B$2,-Sheet1!$B$2)</f>
        <v>4</v>
      </c>
      <c r="D40" s="13">
        <f>IF(Sheet1!$B$5,Sheet2!C40,Sheet2!B40)</f>
        <v>3.90445757177981</v>
      </c>
      <c r="E40" s="13">
        <f t="shared" si="1"/>
        <v>11.5752975949229</v>
      </c>
      <c r="F40" s="13">
        <f t="shared" si="3"/>
        <v>-0.1084644343223</v>
      </c>
      <c r="G40" s="13">
        <f t="shared" si="4"/>
        <v>-0.1084644343223</v>
      </c>
      <c r="H40" s="13">
        <f t="shared" si="5"/>
        <v>-0.1084644343223</v>
      </c>
      <c r="I40" s="13">
        <f t="shared" si="6"/>
        <v>11.5752975949229</v>
      </c>
      <c r="J40" s="13">
        <f t="shared" si="7"/>
        <v>-1</v>
      </c>
      <c r="K40" s="13">
        <f t="shared" si="2"/>
        <v>-0.1084644343223</v>
      </c>
      <c r="L40" s="13">
        <f>MAX(MIN(I40,Sheet1!$B$3),Sheet1!$B$4)</f>
        <v>11.5752975949229</v>
      </c>
      <c r="M40" s="13"/>
      <c r="N40" s="13"/>
      <c r="O40" s="13"/>
      <c r="P40" s="13"/>
      <c r="Q40" s="13"/>
    </row>
    <row r="41" spans="1:17" ht="12.75">
      <c r="A41" s="30">
        <f t="shared" si="0"/>
        <v>3.9</v>
      </c>
      <c r="B41" s="13">
        <f>+Sheet1!$B$2*SIN(Sheet1!B$7*A41*0.001)</f>
        <v>3.85921140364678</v>
      </c>
      <c r="C41" s="13">
        <f>IF((B41&gt;0),+Sheet1!$B$2,-Sheet1!$B$2)</f>
        <v>4</v>
      </c>
      <c r="D41" s="13">
        <f>IF(Sheet1!$B$5,Sheet2!C41,Sheet2!B41)</f>
        <v>3.85921140364678</v>
      </c>
      <c r="E41" s="13">
        <f t="shared" si="1"/>
        <v>11.4411591514794</v>
      </c>
      <c r="F41" s="13">
        <f t="shared" si="3"/>
        <v>-0.134138443443499</v>
      </c>
      <c r="G41" s="13">
        <f t="shared" si="4"/>
        <v>-0.134138443443499</v>
      </c>
      <c r="H41" s="13">
        <f t="shared" si="5"/>
        <v>-0.134138443443499</v>
      </c>
      <c r="I41" s="13">
        <f t="shared" si="6"/>
        <v>11.4411591514794</v>
      </c>
      <c r="J41" s="13">
        <f t="shared" si="7"/>
        <v>-1</v>
      </c>
      <c r="K41" s="13">
        <f t="shared" si="2"/>
        <v>-0.134138443443499</v>
      </c>
      <c r="L41" s="13">
        <f>MAX(MIN(I41,Sheet1!$B$3),Sheet1!$B$4)</f>
        <v>11.4411591514794</v>
      </c>
      <c r="M41" s="13"/>
      <c r="N41" s="13"/>
      <c r="O41" s="13"/>
      <c r="P41" s="13"/>
      <c r="Q41" s="13"/>
    </row>
    <row r="42" spans="1:17" ht="12.75">
      <c r="A42" s="30">
        <f t="shared" si="0"/>
        <v>4</v>
      </c>
      <c r="B42" s="13">
        <f>+Sheet1!$B$2*SIN(Sheet1!B$7*A42*0.001)</f>
        <v>3.80540550493531</v>
      </c>
      <c r="C42" s="13">
        <f>IF((B42&gt;0),+Sheet1!$B$2,-Sheet1!$B$2)</f>
        <v>4</v>
      </c>
      <c r="D42" s="13">
        <f>IF(Sheet1!$B$5,Sheet2!C42,Sheet2!B42)</f>
        <v>3.80540550493531</v>
      </c>
      <c r="E42" s="13">
        <f t="shared" si="1"/>
        <v>11.2816442179713</v>
      </c>
      <c r="F42" s="13">
        <f t="shared" si="3"/>
        <v>-0.159514933508101</v>
      </c>
      <c r="G42" s="13">
        <f t="shared" si="4"/>
        <v>-0.159514933508101</v>
      </c>
      <c r="H42" s="13">
        <f t="shared" si="5"/>
        <v>-0.159514933508101</v>
      </c>
      <c r="I42" s="13">
        <f t="shared" si="6"/>
        <v>11.2816442179713</v>
      </c>
      <c r="J42" s="13">
        <f t="shared" si="7"/>
        <v>-1</v>
      </c>
      <c r="K42" s="13">
        <f t="shared" si="2"/>
        <v>-0.159514933508101</v>
      </c>
      <c r="L42" s="13">
        <f>MAX(MIN(I42,Sheet1!$B$3),Sheet1!$B$4)</f>
        <v>11.2816442179713</v>
      </c>
      <c r="M42" s="13"/>
      <c r="N42" s="13"/>
      <c r="O42" s="13"/>
      <c r="P42" s="13"/>
      <c r="Q42" s="13"/>
    </row>
    <row r="43" spans="1:17" ht="12.75">
      <c r="A43" s="30">
        <f t="shared" si="0"/>
        <v>4.1</v>
      </c>
      <c r="B43" s="13">
        <f>+Sheet1!$B$2*SIN(Sheet1!B$7*A43*0.001)</f>
        <v>3.74315921712437</v>
      </c>
      <c r="C43" s="13">
        <f>IF((B43&gt;0),+Sheet1!$B$2,-Sheet1!$B$2)</f>
        <v>4</v>
      </c>
      <c r="D43" s="13">
        <f>IF(Sheet1!$B$5,Sheet2!C43,Sheet2!B43)</f>
        <v>3.74315921712437</v>
      </c>
      <c r="E43" s="13">
        <f t="shared" si="1"/>
        <v>11.0971065985082</v>
      </c>
      <c r="F43" s="13">
        <f t="shared" si="3"/>
        <v>-0.1845376194631</v>
      </c>
      <c r="G43" s="13">
        <f t="shared" si="4"/>
        <v>-0.1845376194631</v>
      </c>
      <c r="H43" s="13">
        <f t="shared" si="5"/>
        <v>-0.1845376194631</v>
      </c>
      <c r="I43" s="13">
        <f t="shared" si="6"/>
        <v>11.0971065985082</v>
      </c>
      <c r="J43" s="13">
        <f t="shared" si="7"/>
        <v>-1</v>
      </c>
      <c r="K43" s="13">
        <f t="shared" si="2"/>
        <v>-0.1845376194631</v>
      </c>
      <c r="L43" s="13">
        <f>MAX(MIN(I43,Sheet1!$B$3),Sheet1!$B$4)</f>
        <v>11.0971065985082</v>
      </c>
      <c r="M43" s="13"/>
      <c r="N43" s="13"/>
      <c r="O43" s="13"/>
      <c r="P43" s="13"/>
      <c r="Q43" s="13"/>
    </row>
    <row r="44" spans="1:17" ht="12.75">
      <c r="A44" s="30">
        <f t="shared" si="0"/>
        <v>4.2</v>
      </c>
      <c r="B44" s="13">
        <f>+Sheet1!$B$2*SIN(Sheet1!B$7*A44*0.001)</f>
        <v>3.67261060247523</v>
      </c>
      <c r="C44" s="13">
        <f>IF((B44&gt;0),+Sheet1!$B$2,-Sheet1!$B$2)</f>
        <v>4</v>
      </c>
      <c r="D44" s="13">
        <f>IF(Sheet1!$B$5,Sheet2!C44,Sheet2!B44)</f>
        <v>3.67261060247523</v>
      </c>
      <c r="E44" s="13">
        <f t="shared" si="1"/>
        <v>10.887955597515</v>
      </c>
      <c r="F44" s="13">
        <f t="shared" si="3"/>
        <v>-0.209151000993199</v>
      </c>
      <c r="G44" s="13">
        <f t="shared" si="4"/>
        <v>-0.209151000993199</v>
      </c>
      <c r="H44" s="13">
        <f t="shared" si="5"/>
        <v>-0.209151000993199</v>
      </c>
      <c r="I44" s="13">
        <f t="shared" si="6"/>
        <v>10.887955597515</v>
      </c>
      <c r="J44" s="13">
        <f t="shared" si="7"/>
        <v>-1</v>
      </c>
      <c r="K44" s="13">
        <f t="shared" si="2"/>
        <v>-0.209151000993199</v>
      </c>
      <c r="L44" s="13">
        <f>MAX(MIN(I44,Sheet1!$B$3),Sheet1!$B$4)</f>
        <v>10.887955597515</v>
      </c>
      <c r="M44" s="13"/>
      <c r="N44" s="13"/>
      <c r="O44" s="13"/>
      <c r="P44" s="13"/>
      <c r="Q44" s="13"/>
    </row>
    <row r="45" spans="1:17" ht="12.75">
      <c r="A45" s="30">
        <f t="shared" si="0"/>
        <v>4.3</v>
      </c>
      <c r="B45" s="13">
        <f>+Sheet1!$B$2*SIN(Sheet1!B$7*A45*0.001)</f>
        <v>3.59391613780943</v>
      </c>
      <c r="C45" s="13">
        <f>IF((B45&gt;0),+Sheet1!$B$2,-Sheet1!$B$2)</f>
        <v>4</v>
      </c>
      <c r="D45" s="13">
        <f>IF(Sheet1!$B$5,Sheet2!C45,Sheet2!B45)</f>
        <v>3.59391613780943</v>
      </c>
      <c r="E45" s="13">
        <f t="shared" si="1"/>
        <v>10.6546551118948</v>
      </c>
      <c r="F45" s="13">
        <f t="shared" si="3"/>
        <v>-0.233300485620202</v>
      </c>
      <c r="G45" s="13">
        <f t="shared" si="4"/>
        <v>-0.233300485620202</v>
      </c>
      <c r="H45" s="13">
        <f t="shared" si="5"/>
        <v>-0.233300485620202</v>
      </c>
      <c r="I45" s="13">
        <f t="shared" si="6"/>
        <v>10.6546551118948</v>
      </c>
      <c r="J45" s="13">
        <f t="shared" si="7"/>
        <v>-1</v>
      </c>
      <c r="K45" s="13">
        <f t="shared" si="2"/>
        <v>-0.233300485620202</v>
      </c>
      <c r="L45" s="13">
        <f>MAX(MIN(I45,Sheet1!$B$3),Sheet1!$B$4)</f>
        <v>10.6546551118948</v>
      </c>
      <c r="M45" s="13"/>
      <c r="N45" s="13"/>
      <c r="O45" s="13"/>
      <c r="P45" s="13"/>
      <c r="Q45" s="13"/>
    </row>
    <row r="46" spans="1:17" ht="12.75">
      <c r="A46" s="30">
        <f t="shared" si="0"/>
        <v>4.4</v>
      </c>
      <c r="B46" s="13">
        <f>+Sheet1!$B$2*SIN(Sheet1!B$7*A46*0.001)</f>
        <v>3.50725036744318</v>
      </c>
      <c r="C46" s="13">
        <f>IF((B46&gt;0),+Sheet1!$B$2,-Sheet1!$B$2)</f>
        <v>4</v>
      </c>
      <c r="D46" s="13">
        <f>IF(Sheet1!$B$5,Sheet2!C46,Sheet2!B46)</f>
        <v>3.50725036744318</v>
      </c>
      <c r="E46" s="13">
        <f t="shared" si="1"/>
        <v>10.3977226021056</v>
      </c>
      <c r="F46" s="13">
        <f t="shared" si="3"/>
        <v>-0.256932509789198</v>
      </c>
      <c r="G46" s="13">
        <f t="shared" si="4"/>
        <v>-0.256932509789198</v>
      </c>
      <c r="H46" s="13">
        <f t="shared" si="5"/>
        <v>-0.256932509789198</v>
      </c>
      <c r="I46" s="13">
        <f t="shared" si="6"/>
        <v>10.3977226021056</v>
      </c>
      <c r="J46" s="13">
        <f t="shared" si="7"/>
        <v>-1</v>
      </c>
      <c r="K46" s="13">
        <f t="shared" si="2"/>
        <v>-0.256932509789198</v>
      </c>
      <c r="L46" s="13">
        <f>MAX(MIN(I46,Sheet1!$B$3),Sheet1!$B$4)</f>
        <v>10.3977226021056</v>
      </c>
      <c r="M46" s="13"/>
      <c r="N46" s="13"/>
      <c r="O46" s="13"/>
      <c r="P46" s="13"/>
      <c r="Q46" s="13"/>
    </row>
    <row r="47" spans="1:17" ht="12.75">
      <c r="A47" s="30">
        <f t="shared" si="0"/>
        <v>4.5</v>
      </c>
      <c r="B47" s="13">
        <f>+Sheet1!$B$2*SIN(Sheet1!B$7*A47*0.001)</f>
        <v>3.41280551604808</v>
      </c>
      <c r="C47" s="13">
        <f>IF((B47&gt;0),+Sheet1!$B$2,-Sheet1!$B$2)</f>
        <v>4</v>
      </c>
      <c r="D47" s="13">
        <f>IF(Sheet1!$B$5,Sheet2!C47,Sheet2!B47)</f>
        <v>3.41280551604808</v>
      </c>
      <c r="E47" s="13">
        <f t="shared" si="1"/>
        <v>10.1177279444333</v>
      </c>
      <c r="F47" s="13">
        <f t="shared" si="3"/>
        <v>-0.279994657672301</v>
      </c>
      <c r="G47" s="13">
        <f t="shared" si="4"/>
        <v>-0.279994657672301</v>
      </c>
      <c r="H47" s="13">
        <f t="shared" si="5"/>
        <v>-0.279994657672301</v>
      </c>
      <c r="I47" s="13">
        <f t="shared" si="6"/>
        <v>10.1177279444333</v>
      </c>
      <c r="J47" s="13">
        <f t="shared" si="7"/>
        <v>-1</v>
      </c>
      <c r="K47" s="13">
        <f t="shared" si="2"/>
        <v>-0.279994657672301</v>
      </c>
      <c r="L47" s="13">
        <f>MAX(MIN(I47,Sheet1!$B$3),Sheet1!$B$4)</f>
        <v>10.1177279444333</v>
      </c>
      <c r="M47" s="13"/>
      <c r="N47" s="13"/>
      <c r="O47" s="13"/>
      <c r="P47" s="13"/>
      <c r="Q47" s="13"/>
    </row>
    <row r="48" spans="1:19" ht="12.75">
      <c r="A48" s="30">
        <f t="shared" si="0"/>
        <v>4.6</v>
      </c>
      <c r="B48" s="13">
        <f>+Sheet1!$B$2*SIN(Sheet1!B$7*A48*0.001)</f>
        <v>3.31079106229682</v>
      </c>
      <c r="C48" s="13">
        <f>IF((B48&gt;0),+Sheet1!$B$2,-Sheet1!$B$2)</f>
        <v>4</v>
      </c>
      <c r="D48" s="13">
        <f>IF(Sheet1!$B$5,Sheet2!C48,Sheet2!B48)</f>
        <v>3.31079106229682</v>
      </c>
      <c r="E48" s="13">
        <f t="shared" si="1"/>
        <v>9.81529216700572</v>
      </c>
      <c r="F48" s="13">
        <f t="shared" si="3"/>
        <v>-0.302435777427579</v>
      </c>
      <c r="G48" s="13">
        <f t="shared" si="4"/>
        <v>-0.302435777427579</v>
      </c>
      <c r="H48" s="13">
        <f t="shared" si="5"/>
        <v>-0.302435777427579</v>
      </c>
      <c r="I48" s="13">
        <f t="shared" si="6"/>
        <v>9.81529216700572</v>
      </c>
      <c r="J48" s="13">
        <f t="shared" si="7"/>
        <v>-1</v>
      </c>
      <c r="K48" s="13">
        <f t="shared" si="2"/>
        <v>-0.302435777427579</v>
      </c>
      <c r="L48" s="13">
        <f>MAX(MIN(I48,Sheet1!$B$3),Sheet1!$B$4)</f>
        <v>9.81529216700572</v>
      </c>
      <c r="M48" s="13"/>
      <c r="N48" s="13"/>
      <c r="O48" s="13"/>
      <c r="P48" s="13"/>
      <c r="Q48" s="13"/>
      <c r="S48" s="13"/>
    </row>
    <row r="49" spans="1:19" ht="12.75">
      <c r="A49" s="30">
        <f t="shared" si="0"/>
        <v>4.7</v>
      </c>
      <c r="B49" s="13">
        <f>+Sheet1!$B$2*SIN(Sheet1!B$7*A49*0.001)</f>
        <v>3.2014332742395</v>
      </c>
      <c r="C49" s="13">
        <f>IF((B49&gt;0),+Sheet1!$B$2,-Sheet1!$B$2)</f>
        <v>4</v>
      </c>
      <c r="D49" s="13">
        <f>IF(Sheet1!$B$5,Sheet2!C49,Sheet2!B49)</f>
        <v>3.2014332742395</v>
      </c>
      <c r="E49" s="13">
        <f t="shared" si="1"/>
        <v>9.49108607235248</v>
      </c>
      <c r="F49" s="13">
        <f t="shared" si="3"/>
        <v>-0.32420609465324</v>
      </c>
      <c r="G49" s="13">
        <f t="shared" si="4"/>
        <v>-0.32420609465324</v>
      </c>
      <c r="H49" s="13">
        <f t="shared" si="5"/>
        <v>-0.32420609465324</v>
      </c>
      <c r="I49" s="13">
        <f t="shared" si="6"/>
        <v>9.49108607235248</v>
      </c>
      <c r="J49" s="13">
        <f t="shared" si="7"/>
        <v>-1</v>
      </c>
      <c r="K49" s="13">
        <f t="shared" si="2"/>
        <v>-0.32420609465324</v>
      </c>
      <c r="L49" s="13">
        <f>MAX(MIN(I49,Sheet1!$B$3),Sheet1!$B$4)</f>
        <v>9.49108607235248</v>
      </c>
      <c r="M49" s="13"/>
      <c r="N49" s="13"/>
      <c r="O49" s="13"/>
      <c r="P49" s="13"/>
      <c r="Q49" s="13"/>
      <c r="S49" s="13"/>
    </row>
    <row r="50" spans="1:19" ht="12.75">
      <c r="A50" s="30">
        <f t="shared" si="0"/>
        <v>4.8</v>
      </c>
      <c r="B50" s="13">
        <f>+Sheet1!$B$2*SIN(Sheet1!B$7*A50*0.001)</f>
        <v>3.08497470744111</v>
      </c>
      <c r="C50" s="13">
        <f>IF((B50&gt;0),+Sheet1!$B$2,-Sheet1!$B$2)</f>
        <v>4</v>
      </c>
      <c r="D50" s="13">
        <f>IF(Sheet1!$B$5,Sheet2!C50,Sheet2!B50)</f>
        <v>3.08497470744111</v>
      </c>
      <c r="E50" s="13">
        <f t="shared" si="1"/>
        <v>9.14582874956511</v>
      </c>
      <c r="F50" s="13">
        <f t="shared" si="3"/>
        <v>-0.34525732278737</v>
      </c>
      <c r="G50" s="13">
        <f t="shared" si="4"/>
        <v>-0.34525732278737</v>
      </c>
      <c r="H50" s="13">
        <f t="shared" si="5"/>
        <v>-0.34525732278737</v>
      </c>
      <c r="I50" s="13">
        <f t="shared" si="6"/>
        <v>9.14582874956511</v>
      </c>
      <c r="J50" s="13">
        <f t="shared" si="7"/>
        <v>-1</v>
      </c>
      <c r="K50" s="13">
        <f t="shared" si="2"/>
        <v>-0.34525732278737</v>
      </c>
      <c r="L50" s="13">
        <f>MAX(MIN(I50,Sheet1!$B$3),Sheet1!$B$4)</f>
        <v>9.14582874956511</v>
      </c>
      <c r="M50" s="13"/>
      <c r="N50" s="13"/>
      <c r="O50" s="13"/>
      <c r="P50" s="13"/>
      <c r="Q50" s="13"/>
      <c r="S50" s="13"/>
    </row>
    <row r="51" spans="1:19" ht="12.75">
      <c r="A51" s="30">
        <f t="shared" si="0"/>
        <v>4.9</v>
      </c>
      <c r="B51" s="13">
        <f>+Sheet1!$B$2*SIN(Sheet1!B$7*A51*0.001)</f>
        <v>2.9616736669933</v>
      </c>
      <c r="C51" s="13">
        <f>IF((B51&gt;0),+Sheet1!$B$2,-Sheet1!$B$2)</f>
        <v>4</v>
      </c>
      <c r="D51" s="13">
        <f>IF(Sheet1!$B$5,Sheet2!C51,Sheet2!B51)</f>
        <v>2.9616736669933</v>
      </c>
      <c r="E51" s="13">
        <f t="shared" si="1"/>
        <v>8.78028597935736</v>
      </c>
      <c r="F51" s="13">
        <f t="shared" si="3"/>
        <v>-0.36554277020775</v>
      </c>
      <c r="G51" s="13">
        <f t="shared" si="4"/>
        <v>-0.36554277020775</v>
      </c>
      <c r="H51" s="13">
        <f t="shared" si="5"/>
        <v>-0.36554277020775</v>
      </c>
      <c r="I51" s="13">
        <f t="shared" si="6"/>
        <v>8.78028597935736</v>
      </c>
      <c r="J51" s="13">
        <f t="shared" si="7"/>
        <v>-1</v>
      </c>
      <c r="K51" s="13">
        <f t="shared" si="2"/>
        <v>-0.36554277020775</v>
      </c>
      <c r="L51" s="13">
        <f>MAX(MIN(I51,Sheet1!$B$3),Sheet1!$B$4)</f>
        <v>8.78028597935736</v>
      </c>
      <c r="M51" s="13"/>
      <c r="N51" s="13"/>
      <c r="O51" s="13"/>
      <c r="P51" s="13"/>
      <c r="Q51" s="13"/>
      <c r="S51" s="13"/>
    </row>
    <row r="52" spans="1:19" ht="12.75">
      <c r="A52" s="30">
        <f t="shared" si="0"/>
        <v>5</v>
      </c>
      <c r="B52" s="13">
        <f>+Sheet1!$B$2*SIN(Sheet1!B$7*A52*0.001)</f>
        <v>2.83180363459373</v>
      </c>
      <c r="C52" s="13">
        <f>IF((B52&gt;0),+Sheet1!$B$2,-Sheet1!$B$2)</f>
        <v>4</v>
      </c>
      <c r="D52" s="13">
        <f>IF(Sheet1!$B$5,Sheet2!C52,Sheet2!B52)</f>
        <v>2.83180363459373</v>
      </c>
      <c r="E52" s="13">
        <f t="shared" si="1"/>
        <v>8.39526853556374</v>
      </c>
      <c r="F52" s="13">
        <f t="shared" si="3"/>
        <v>-0.38501744379362</v>
      </c>
      <c r="G52" s="13">
        <f t="shared" si="4"/>
        <v>-0.38501744379362</v>
      </c>
      <c r="H52" s="13">
        <f t="shared" si="5"/>
        <v>-0.38501744379362</v>
      </c>
      <c r="I52" s="13">
        <f t="shared" si="6"/>
        <v>8.39526853556374</v>
      </c>
      <c r="J52" s="13">
        <f t="shared" si="7"/>
        <v>-1</v>
      </c>
      <c r="K52" s="13">
        <f t="shared" si="2"/>
        <v>-0.38501744379362</v>
      </c>
      <c r="L52" s="13">
        <f>MAX(MIN(I52,Sheet1!$B$3),Sheet1!$B$4)</f>
        <v>8.39526853556374</v>
      </c>
      <c r="M52" s="13"/>
      <c r="N52" s="13"/>
      <c r="O52" s="13"/>
      <c r="P52" s="13"/>
      <c r="Q52" s="13"/>
      <c r="S52" s="13"/>
    </row>
    <row r="53" spans="1:19" ht="12.75">
      <c r="A53" s="30">
        <f t="shared" si="0"/>
        <v>5.1</v>
      </c>
      <c r="B53" s="13">
        <f>+Sheet1!$B$2*SIN(Sheet1!B$7*A53*0.001)</f>
        <v>2.69565266196366</v>
      </c>
      <c r="C53" s="13">
        <f>IF((B53&gt;0),+Sheet1!$B$2,-Sheet1!$B$2)</f>
        <v>4</v>
      </c>
      <c r="D53" s="13">
        <f>IF(Sheet1!$B$5,Sheet2!C53,Sheet2!B53)</f>
        <v>2.69565266196366</v>
      </c>
      <c r="E53" s="13">
        <f t="shared" si="1"/>
        <v>7.99163038684316</v>
      </c>
      <c r="F53" s="13">
        <f t="shared" si="3"/>
        <v>-0.403638148720581</v>
      </c>
      <c r="G53" s="13">
        <f t="shared" si="4"/>
        <v>-0.403638148720581</v>
      </c>
      <c r="H53" s="13">
        <f t="shared" si="5"/>
        <v>-0.403638148720581</v>
      </c>
      <c r="I53" s="13">
        <f t="shared" si="6"/>
        <v>7.99163038684316</v>
      </c>
      <c r="J53" s="13">
        <f t="shared" si="7"/>
        <v>-1</v>
      </c>
      <c r="K53" s="13">
        <f t="shared" si="2"/>
        <v>-0.403638148720581</v>
      </c>
      <c r="L53" s="13">
        <f>MAX(MIN(I53,Sheet1!$B$3),Sheet1!$B$4)</f>
        <v>7.99163038684316</v>
      </c>
      <c r="M53" s="13"/>
      <c r="N53" s="13"/>
      <c r="O53" s="13"/>
      <c r="P53" s="13"/>
      <c r="Q53" s="13"/>
      <c r="S53" s="13"/>
    </row>
    <row r="54" spans="1:19" ht="12.75">
      <c r="A54" s="30">
        <f t="shared" si="0"/>
        <v>5.2</v>
      </c>
      <c r="B54" s="13">
        <f>+Sheet1!$B$2*SIN(Sheet1!B$7*A54*0.001)</f>
        <v>2.55352273194928</v>
      </c>
      <c r="C54" s="13">
        <f>IF((B54&gt;0),+Sheet1!$B$2,-Sheet1!$B$2)</f>
        <v>4</v>
      </c>
      <c r="D54" s="13">
        <f>IF(Sheet1!$B$5,Sheet2!C54,Sheet2!B54)</f>
        <v>2.55352273194928</v>
      </c>
      <c r="E54" s="13">
        <f t="shared" si="1"/>
        <v>7.57026680257656</v>
      </c>
      <c r="F54" s="13">
        <f t="shared" si="3"/>
        <v>-0.4213635842666</v>
      </c>
      <c r="G54" s="13">
        <f t="shared" si="4"/>
        <v>-0.4213635842666</v>
      </c>
      <c r="H54" s="13">
        <f t="shared" si="5"/>
        <v>-0.4213635842666</v>
      </c>
      <c r="I54" s="13">
        <f t="shared" si="6"/>
        <v>7.57026680257656</v>
      </c>
      <c r="J54" s="13">
        <f t="shared" si="7"/>
        <v>-1</v>
      </c>
      <c r="K54" s="13">
        <f t="shared" si="2"/>
        <v>-0.4213635842666</v>
      </c>
      <c r="L54" s="13">
        <f>MAX(MIN(I54,Sheet1!$B$3),Sheet1!$B$4)</f>
        <v>7.57026680257656</v>
      </c>
      <c r="M54" s="13"/>
      <c r="N54" s="13"/>
      <c r="O54" s="13"/>
      <c r="P54" s="13"/>
      <c r="Q54" s="13"/>
      <c r="S54" s="13"/>
    </row>
    <row r="55" spans="1:17" ht="12.75">
      <c r="A55" s="30">
        <f t="shared" si="0"/>
        <v>5.3</v>
      </c>
      <c r="B55" s="13">
        <f>+Sheet1!$B$2*SIN(Sheet1!B$7*A55*0.001)</f>
        <v>2.40572908872378</v>
      </c>
      <c r="C55" s="13">
        <f>IF((B55&gt;0),+Sheet1!$B$2,-Sheet1!$B$2)</f>
        <v>4</v>
      </c>
      <c r="D55" s="13">
        <f>IF(Sheet1!$B$5,Sheet2!C55,Sheet2!B55)</f>
        <v>2.40572908872378</v>
      </c>
      <c r="E55" s="13">
        <f t="shared" si="1"/>
        <v>7.13211236715951</v>
      </c>
      <c r="F55" s="13">
        <f t="shared" si="3"/>
        <v>-0.43815443541705</v>
      </c>
      <c r="G55" s="13">
        <f t="shared" si="4"/>
        <v>-0.43815443541705</v>
      </c>
      <c r="H55" s="13">
        <f t="shared" si="5"/>
        <v>-0.43815443541705</v>
      </c>
      <c r="I55" s="13">
        <f t="shared" si="6"/>
        <v>7.13211236715951</v>
      </c>
      <c r="J55" s="13">
        <f t="shared" si="7"/>
        <v>-1</v>
      </c>
      <c r="K55" s="13">
        <f t="shared" si="2"/>
        <v>-0.43815443541705</v>
      </c>
      <c r="L55" s="13">
        <f>MAX(MIN(I55,Sheet1!$B$3),Sheet1!$B$4)</f>
        <v>7.13211236715951</v>
      </c>
      <c r="M55" s="13"/>
      <c r="N55" s="13"/>
      <c r="O55" s="13"/>
      <c r="P55" s="13"/>
      <c r="Q55" s="13"/>
    </row>
    <row r="56" spans="1:17" ht="12.75">
      <c r="A56" s="30">
        <f t="shared" si="0"/>
        <v>5.4</v>
      </c>
      <c r="B56" s="13">
        <f>+Sheet1!$B$2*SIN(Sheet1!B$7*A56*0.001)</f>
        <v>2.25259953857575</v>
      </c>
      <c r="C56" s="13">
        <f>IF((B56&gt;0),+Sheet1!$B$2,-Sheet1!$B$2)</f>
        <v>4</v>
      </c>
      <c r="D56" s="13">
        <f>IF(Sheet1!$B$5,Sheet2!C56,Sheet2!B56)</f>
        <v>2.25259953857575</v>
      </c>
      <c r="E56" s="13">
        <f t="shared" si="1"/>
        <v>6.67813890709393</v>
      </c>
      <c r="F56" s="13">
        <f t="shared" si="3"/>
        <v>-0.45397346006558</v>
      </c>
      <c r="G56" s="13">
        <f t="shared" si="4"/>
        <v>-0.45397346006558</v>
      </c>
      <c r="H56" s="13">
        <f t="shared" si="5"/>
        <v>-0.45397346006558</v>
      </c>
      <c r="I56" s="13">
        <f t="shared" si="6"/>
        <v>6.67813890709393</v>
      </c>
      <c r="J56" s="13">
        <f t="shared" si="7"/>
        <v>-1</v>
      </c>
      <c r="K56" s="13">
        <f t="shared" si="2"/>
        <v>-0.45397346006558</v>
      </c>
      <c r="L56" s="13">
        <f>MAX(MIN(I56,Sheet1!$B$3),Sheet1!$B$4)</f>
        <v>6.67813890709393</v>
      </c>
      <c r="M56" s="13"/>
      <c r="N56" s="13"/>
      <c r="O56" s="13"/>
      <c r="P56" s="13"/>
      <c r="Q56" s="13"/>
    </row>
    <row r="57" spans="1:17" ht="12.75">
      <c r="A57" s="30">
        <f t="shared" si="0"/>
        <v>5.5</v>
      </c>
      <c r="B57" s="13">
        <f>+Sheet1!$B$2*SIN(Sheet1!B$7*A57*0.001)</f>
        <v>2.09447372283494</v>
      </c>
      <c r="C57" s="13">
        <f>IF((B57&gt;0),+Sheet1!$B$2,-Sheet1!$B$2)</f>
        <v>4</v>
      </c>
      <c r="D57" s="13">
        <f>IF(Sheet1!$B$5,Sheet2!C57,Sheet2!B57)</f>
        <v>2.09447372283494</v>
      </c>
      <c r="E57" s="13">
        <f t="shared" si="1"/>
        <v>6.20935333547727</v>
      </c>
      <c r="F57" s="13">
        <f t="shared" si="3"/>
        <v>-0.46878557161666</v>
      </c>
      <c r="G57" s="13">
        <f t="shared" si="4"/>
        <v>-0.46878557161666</v>
      </c>
      <c r="H57" s="13">
        <f t="shared" si="5"/>
        <v>-0.46878557161666</v>
      </c>
      <c r="I57" s="13">
        <f t="shared" si="6"/>
        <v>6.20935333547727</v>
      </c>
      <c r="J57" s="13">
        <f t="shared" si="7"/>
        <v>-1</v>
      </c>
      <c r="K57" s="13">
        <f t="shared" si="2"/>
        <v>-0.46878557161666</v>
      </c>
      <c r="L57" s="13">
        <f>MAX(MIN(I57,Sheet1!$B$3),Sheet1!$B$4)</f>
        <v>6.20935333547727</v>
      </c>
      <c r="M57" s="13"/>
      <c r="N57" s="13"/>
      <c r="O57" s="13"/>
      <c r="P57" s="13"/>
      <c r="Q57" s="13"/>
    </row>
    <row r="58" spans="1:17" ht="12.75">
      <c r="A58" s="30">
        <f t="shared" si="0"/>
        <v>5.6</v>
      </c>
      <c r="B58" s="13">
        <f>+Sheet1!$B$2*SIN(Sheet1!B$7*A58*0.001)</f>
        <v>1.93170236454776</v>
      </c>
      <c r="C58" s="13">
        <f>IF((B58&gt;0),+Sheet1!$B$2,-Sheet1!$B$2)</f>
        <v>4</v>
      </c>
      <c r="D58" s="13">
        <f>IF(Sheet1!$B$5,Sheet2!C58,Sheet2!B58)</f>
        <v>1.93170236454776</v>
      </c>
      <c r="E58" s="13">
        <f t="shared" si="1"/>
        <v>5.7267954186691</v>
      </c>
      <c r="F58" s="13">
        <f t="shared" si="3"/>
        <v>-0.48255791680817</v>
      </c>
      <c r="G58" s="13">
        <f t="shared" si="4"/>
        <v>-0.48255791680817</v>
      </c>
      <c r="H58" s="13">
        <f t="shared" si="5"/>
        <v>-0.48255791680817</v>
      </c>
      <c r="I58" s="13">
        <f t="shared" si="6"/>
        <v>5.7267954186691</v>
      </c>
      <c r="J58" s="13">
        <f t="shared" si="7"/>
        <v>-1</v>
      </c>
      <c r="K58" s="13">
        <f t="shared" si="2"/>
        <v>-0.48255791680817</v>
      </c>
      <c r="L58" s="13">
        <f>MAX(MIN(I58,Sheet1!$B$3),Sheet1!$B$4)</f>
        <v>5.7267954186691</v>
      </c>
      <c r="M58" s="13"/>
      <c r="N58" s="13"/>
      <c r="O58" s="13"/>
      <c r="P58" s="13"/>
      <c r="Q58" s="13"/>
    </row>
    <row r="59" spans="1:17" ht="12.75">
      <c r="A59" s="30">
        <f t="shared" si="0"/>
        <v>5.7</v>
      </c>
      <c r="B59" s="13">
        <f>+Sheet1!$B$2*SIN(Sheet1!B$7*A59*0.001)</f>
        <v>1.76464649057361</v>
      </c>
      <c r="C59" s="13">
        <f>IF((B59&gt;0),+Sheet1!$B$2,-Sheet1!$B$2)</f>
        <v>4</v>
      </c>
      <c r="D59" s="13">
        <f>IF(Sheet1!$B$5,Sheet2!C59,Sheet2!B59)</f>
        <v>1.76464649057361</v>
      </c>
      <c r="E59" s="13">
        <f t="shared" si="1"/>
        <v>5.23153547008955</v>
      </c>
      <c r="F59" s="13">
        <f t="shared" si="3"/>
        <v>-0.49525994857955</v>
      </c>
      <c r="G59" s="13">
        <f t="shared" si="4"/>
        <v>-0.49525994857955</v>
      </c>
      <c r="H59" s="13">
        <f t="shared" si="5"/>
        <v>-0.49525994857955</v>
      </c>
      <c r="I59" s="13">
        <f t="shared" si="6"/>
        <v>5.23153547008955</v>
      </c>
      <c r="J59" s="13">
        <f t="shared" si="7"/>
        <v>-1</v>
      </c>
      <c r="K59" s="13">
        <f t="shared" si="2"/>
        <v>-0.49525994857955</v>
      </c>
      <c r="L59" s="13">
        <f>MAX(MIN(I59,Sheet1!$B$3),Sheet1!$B$4)</f>
        <v>5.23153547008955</v>
      </c>
      <c r="M59" s="13"/>
      <c r="N59" s="13"/>
      <c r="O59" s="13"/>
      <c r="P59" s="13"/>
      <c r="Q59" s="13"/>
    </row>
    <row r="60" spans="1:17" ht="12.75">
      <c r="A60" s="30">
        <f t="shared" si="0"/>
        <v>5.8</v>
      </c>
      <c r="B60" s="13">
        <f>+Sheet1!$B$2*SIN(Sheet1!B$7*A60*0.001)</f>
        <v>1.59367663082735</v>
      </c>
      <c r="C60" s="13">
        <f>IF((B60&gt;0),+Sheet1!$B$2,-Sheet1!$B$2)</f>
        <v>4</v>
      </c>
      <c r="D60" s="13">
        <f>IF(Sheet1!$B$5,Sheet2!C60,Sheet2!B60)</f>
        <v>1.59367663082735</v>
      </c>
      <c r="E60" s="13">
        <f t="shared" si="1"/>
        <v>4.72467197626419</v>
      </c>
      <c r="F60" s="13">
        <f t="shared" si="3"/>
        <v>-0.50686349382536</v>
      </c>
      <c r="G60" s="13">
        <f t="shared" si="4"/>
        <v>-0.50686349382536</v>
      </c>
      <c r="H60" s="13">
        <f t="shared" si="5"/>
        <v>-0.50686349382536</v>
      </c>
      <c r="I60" s="13">
        <f t="shared" si="6"/>
        <v>4.72467197626419</v>
      </c>
      <c r="J60" s="13">
        <f t="shared" si="7"/>
        <v>-1</v>
      </c>
      <c r="K60" s="13">
        <f t="shared" si="2"/>
        <v>-0.50686349382536</v>
      </c>
      <c r="L60" s="13">
        <f>MAX(MIN(I60,Sheet1!$B$3),Sheet1!$B$4)</f>
        <v>4.72467197626419</v>
      </c>
      <c r="M60" s="13"/>
      <c r="N60" s="13"/>
      <c r="O60" s="13"/>
      <c r="P60" s="13"/>
      <c r="Q60" s="13"/>
    </row>
    <row r="61" spans="1:17" ht="12.75">
      <c r="A61" s="30">
        <f t="shared" si="0"/>
        <v>5.9</v>
      </c>
      <c r="B61" s="13">
        <f>+Sheet1!$B$2*SIN(Sheet1!B$7*A61*0.001)</f>
        <v>1.41917199644392</v>
      </c>
      <c r="C61" s="13">
        <f>IF((B61&gt;0),+Sheet1!$B$2,-Sheet1!$B$2)</f>
        <v>4</v>
      </c>
      <c r="D61" s="13">
        <f>IF(Sheet1!$B$5,Sheet2!C61,Sheet2!B61)</f>
        <v>1.41917199644392</v>
      </c>
      <c r="E61" s="13">
        <f t="shared" si="1"/>
        <v>4.2073291603809</v>
      </c>
      <c r="F61" s="13">
        <f t="shared" si="3"/>
        <v>-0.51734281588329</v>
      </c>
      <c r="G61" s="13">
        <f t="shared" si="4"/>
        <v>-0.51734281588329</v>
      </c>
      <c r="H61" s="13">
        <f t="shared" si="5"/>
        <v>-0.51734281588329</v>
      </c>
      <c r="I61" s="13">
        <f t="shared" si="6"/>
        <v>4.2073291603809</v>
      </c>
      <c r="J61" s="13">
        <f t="shared" si="7"/>
        <v>-1</v>
      </c>
      <c r="K61" s="13">
        <f t="shared" si="2"/>
        <v>-0.51734281588329</v>
      </c>
      <c r="L61" s="13">
        <f>MAX(MIN(I61,Sheet1!$B$3),Sheet1!$B$4)</f>
        <v>4.2073291603809</v>
      </c>
      <c r="M61" s="13"/>
      <c r="N61" s="13"/>
      <c r="O61" s="13"/>
      <c r="P61" s="13"/>
      <c r="Q61" s="13"/>
    </row>
    <row r="62" spans="1:17" ht="12.75">
      <c r="A62" s="30">
        <f t="shared" si="0"/>
        <v>6</v>
      </c>
      <c r="B62" s="13">
        <f>+Sheet1!$B$2*SIN(Sheet1!B$7*A62*0.001)</f>
        <v>1.24151963868817</v>
      </c>
      <c r="C62" s="13">
        <f>IF((B62&gt;0),+Sheet1!$B$2,-Sheet1!$B$2)</f>
        <v>4</v>
      </c>
      <c r="D62" s="13">
        <f>IF(Sheet1!$B$5,Sheet2!C62,Sheet2!B62)</f>
        <v>1.24151963868817</v>
      </c>
      <c r="E62" s="13">
        <f t="shared" si="1"/>
        <v>3.68065448876317</v>
      </c>
      <c r="F62" s="13">
        <f t="shared" si="3"/>
        <v>-0.52667467161773</v>
      </c>
      <c r="G62" s="13">
        <f t="shared" si="4"/>
        <v>-0.52667467161773</v>
      </c>
      <c r="H62" s="13">
        <f t="shared" si="5"/>
        <v>-0.52667467161773</v>
      </c>
      <c r="I62" s="13">
        <f t="shared" si="6"/>
        <v>3.68065448876317</v>
      </c>
      <c r="J62" s="13">
        <f t="shared" si="7"/>
        <v>-1</v>
      </c>
      <c r="K62" s="13">
        <f t="shared" si="2"/>
        <v>-0.52667467161773</v>
      </c>
      <c r="L62" s="13">
        <f>MAX(MIN(I62,Sheet1!$B$3),Sheet1!$B$4)</f>
        <v>3.68065448876317</v>
      </c>
      <c r="M62" s="13"/>
      <c r="N62" s="13"/>
      <c r="O62" s="13"/>
      <c r="P62" s="13"/>
      <c r="Q62" s="13"/>
    </row>
    <row r="63" spans="1:17" ht="12.75">
      <c r="A63" s="30">
        <f t="shared" si="0"/>
        <v>6.1</v>
      </c>
      <c r="B63" s="13">
        <f>+Sheet1!$B$2*SIN(Sheet1!B$7*A63*0.001)</f>
        <v>1.06111359047509</v>
      </c>
      <c r="C63" s="13">
        <f>IF((B63&gt;0),+Sheet1!$B$2,-Sheet1!$B$2)</f>
        <v>4</v>
      </c>
      <c r="D63" s="13">
        <f>IF(Sheet1!$B$5,Sheet2!C63,Sheet2!B63)</f>
        <v>1.06111359047509</v>
      </c>
      <c r="E63" s="13">
        <f t="shared" si="1"/>
        <v>3.14581612578961</v>
      </c>
      <c r="F63" s="13">
        <f t="shared" si="3"/>
        <v>-0.53483836297356</v>
      </c>
      <c r="G63" s="13">
        <f t="shared" si="4"/>
        <v>-0.53483836297356</v>
      </c>
      <c r="H63" s="13">
        <f t="shared" si="5"/>
        <v>-0.53483836297356</v>
      </c>
      <c r="I63" s="13">
        <f t="shared" si="6"/>
        <v>3.14581612578961</v>
      </c>
      <c r="J63" s="13">
        <f t="shared" si="7"/>
        <v>-1</v>
      </c>
      <c r="K63" s="13">
        <f t="shared" si="2"/>
        <v>-0.53483836297356</v>
      </c>
      <c r="L63" s="13">
        <f>MAX(MIN(I63,Sheet1!$B$3),Sheet1!$B$4)</f>
        <v>3.14581612578961</v>
      </c>
      <c r="M63" s="13"/>
      <c r="N63" s="13"/>
      <c r="O63" s="13"/>
      <c r="P63" s="13"/>
      <c r="Q63" s="13"/>
    </row>
    <row r="64" spans="1:17" ht="12.75">
      <c r="A64" s="30">
        <f t="shared" si="0"/>
        <v>6.2</v>
      </c>
      <c r="B64" s="13">
        <f>+Sheet1!$B$2*SIN(Sheet1!B$7*A64*0.001)</f>
        <v>0.878353992404915</v>
      </c>
      <c r="C64" s="13">
        <f>IF((B64&gt;0),+Sheet1!$B$2,-Sheet1!$B$2)</f>
        <v>4</v>
      </c>
      <c r="D64" s="13">
        <f>IF(Sheet1!$B$5,Sheet2!C64,Sheet2!B64)</f>
        <v>0.878353992404915</v>
      </c>
      <c r="E64" s="13">
        <f t="shared" si="1"/>
        <v>2.60400034290573</v>
      </c>
      <c r="F64" s="13">
        <f t="shared" si="3"/>
        <v>-0.54181578288388</v>
      </c>
      <c r="G64" s="13">
        <f t="shared" si="4"/>
        <v>-0.54181578288388</v>
      </c>
      <c r="H64" s="13">
        <f t="shared" si="5"/>
        <v>-0.54181578288388</v>
      </c>
      <c r="I64" s="13">
        <f t="shared" si="6"/>
        <v>2.60400034290573</v>
      </c>
      <c r="J64" s="13">
        <f t="shared" si="7"/>
        <v>-1</v>
      </c>
      <c r="K64" s="13">
        <f t="shared" si="2"/>
        <v>-0.54181578288388</v>
      </c>
      <c r="L64" s="13">
        <f>MAX(MIN(I64,Sheet1!$B$3),Sheet1!$B$4)</f>
        <v>2.60400034290573</v>
      </c>
      <c r="M64" s="13"/>
      <c r="N64" s="13"/>
      <c r="O64" s="13"/>
      <c r="P64" s="13"/>
      <c r="Q64" s="13"/>
    </row>
    <row r="65" spans="1:17" ht="12.75">
      <c r="A65" s="30">
        <f t="shared" si="0"/>
        <v>6.3</v>
      </c>
      <c r="B65" s="13">
        <f>+Sheet1!$B$2*SIN(Sheet1!B$7*A65*0.001)</f>
        <v>0.693646205251248</v>
      </c>
      <c r="C65" s="13">
        <f>IF((B65&gt;0),+Sheet1!$B$2,-Sheet1!$B$2)</f>
        <v>4</v>
      </c>
      <c r="D65" s="13">
        <f>IF(Sheet1!$B$5,Sheet2!C65,Sheet2!B65)</f>
        <v>0.693646205251248</v>
      </c>
      <c r="E65" s="13">
        <f t="shared" si="1"/>
        <v>2.05640888747374</v>
      </c>
      <c r="F65" s="13">
        <f t="shared" si="3"/>
        <v>-0.54759145543199</v>
      </c>
      <c r="G65" s="13">
        <f t="shared" si="4"/>
        <v>-0.54759145543199</v>
      </c>
      <c r="H65" s="13">
        <f t="shared" si="5"/>
        <v>-0.54759145543199</v>
      </c>
      <c r="I65" s="13">
        <f t="shared" si="6"/>
        <v>2.05640888747374</v>
      </c>
      <c r="J65" s="13">
        <f t="shared" si="7"/>
        <v>-1</v>
      </c>
      <c r="K65" s="13">
        <f t="shared" si="2"/>
        <v>-0.54759145543199</v>
      </c>
      <c r="L65" s="13">
        <f>MAX(MIN(I65,Sheet1!$B$3),Sheet1!$B$4)</f>
        <v>2.05640888747374</v>
      </c>
      <c r="M65" s="13"/>
      <c r="N65" s="13"/>
      <c r="O65" s="13"/>
      <c r="P65" s="13"/>
      <c r="Q65" s="13"/>
    </row>
    <row r="66" spans="1:17" ht="12.75">
      <c r="A66" s="30">
        <f t="shared" si="0"/>
        <v>6.4</v>
      </c>
      <c r="B66" s="13">
        <f>+Sheet1!$B$2*SIN(Sheet1!B$7*A66*0.001)</f>
        <v>0.507399910870921</v>
      </c>
      <c r="C66" s="13">
        <f>IF((B66&gt;0),+Sheet1!$B$2,-Sheet1!$B$2)</f>
        <v>4</v>
      </c>
      <c r="D66" s="13">
        <f>IF(Sheet1!$B$5,Sheet2!C66,Sheet2!B66)</f>
        <v>0.507399910870921</v>
      </c>
      <c r="E66" s="13">
        <f t="shared" si="1"/>
        <v>1.50425631729709</v>
      </c>
      <c r="F66" s="13">
        <f t="shared" si="3"/>
        <v>-0.55215257017665</v>
      </c>
      <c r="G66" s="13">
        <f t="shared" si="4"/>
        <v>-0.55215257017665</v>
      </c>
      <c r="H66" s="13">
        <f t="shared" si="5"/>
        <v>-0.55215257017665</v>
      </c>
      <c r="I66" s="13">
        <f t="shared" si="6"/>
        <v>1.50425631729709</v>
      </c>
      <c r="J66" s="13">
        <f t="shared" si="7"/>
        <v>-1</v>
      </c>
      <c r="K66" s="13">
        <f t="shared" si="2"/>
        <v>-0.55215257017665</v>
      </c>
      <c r="L66" s="13">
        <f>MAX(MIN(I66,Sheet1!$B$3),Sheet1!$B$4)</f>
        <v>1.50425631729709</v>
      </c>
      <c r="M66" s="13"/>
      <c r="N66" s="13"/>
      <c r="O66" s="13"/>
      <c r="P66" s="13"/>
      <c r="Q66" s="13"/>
    </row>
    <row r="67" spans="1:17" ht="12.75">
      <c r="A67" s="30">
        <f aca="true" t="shared" si="8" ref="A67:A130">+A66+$Y$4</f>
        <v>6.5</v>
      </c>
      <c r="B67" s="13">
        <f>+Sheet1!$B$2*SIN(Sheet1!B$7*A67*0.001)</f>
        <v>0.32002820352968</v>
      </c>
      <c r="C67" s="13">
        <f>IF((B67&gt;0),+Sheet1!$B$2,-Sheet1!$B$2)</f>
        <v>4</v>
      </c>
      <c r="D67" s="13">
        <f>IF(Sheet1!$B$5,Sheet2!C67,Sheet2!B67)</f>
        <v>0.32002820352968</v>
      </c>
      <c r="E67" s="13">
        <f aca="true" t="shared" si="9" ref="E67:E130">+(D67-$W$4)*$X$4+$W$4</f>
        <v>0.94876730673141</v>
      </c>
      <c r="F67" s="13">
        <f t="shared" si="3"/>
        <v>-0.55548901056568</v>
      </c>
      <c r="G67" s="13">
        <f t="shared" si="4"/>
        <v>-0.55548901056568</v>
      </c>
      <c r="H67" s="13">
        <f t="shared" si="5"/>
        <v>-0.55548901056568</v>
      </c>
      <c r="I67" s="13">
        <f t="shared" si="6"/>
        <v>0.94876730673141</v>
      </c>
      <c r="J67" s="13">
        <f t="shared" si="7"/>
        <v>-1</v>
      </c>
      <c r="K67" s="13">
        <f aca="true" t="shared" si="10" ref="K67:K130">IF(J68&gt;0,G67,H67)</f>
        <v>-0.55548901056568</v>
      </c>
      <c r="L67" s="13">
        <f>MAX(MIN(I67,Sheet1!$B$3),Sheet1!$B$4)</f>
        <v>0.94876730673141</v>
      </c>
      <c r="M67" s="13"/>
      <c r="N67" s="13"/>
      <c r="O67" s="13"/>
      <c r="P67" s="13"/>
      <c r="Q67" s="13"/>
    </row>
    <row r="68" spans="1:17" ht="12.75">
      <c r="A68" s="30">
        <f t="shared" si="8"/>
        <v>6.6</v>
      </c>
      <c r="B68" s="13">
        <f>+Sheet1!$B$2*SIN(Sheet1!B$7*A68*0.001)</f>
        <v>0.13194667365912</v>
      </c>
      <c r="C68" s="13">
        <f>IF((B68&gt;0),+Sheet1!$B$2,-Sheet1!$B$2)</f>
        <v>4</v>
      </c>
      <c r="D68" s="13">
        <f>IF(Sheet1!$B$5,Sheet2!C68,Sheet2!B68)</f>
        <v>0.13194667365912</v>
      </c>
      <c r="E68" s="13">
        <f t="shared" si="9"/>
        <v>0.391173930356802</v>
      </c>
      <c r="F68" s="13">
        <f aca="true" t="shared" si="11" ref="F68:F131">+E68-I67</f>
        <v>-0.557593376374608</v>
      </c>
      <c r="G68" s="13">
        <f aca="true" t="shared" si="12" ref="G68:G131">MIN(F68,$Y$5)</f>
        <v>-0.557593376374608</v>
      </c>
      <c r="H68" s="13">
        <f aca="true" t="shared" si="13" ref="H68:H131">MAX(F68,$Y$6)</f>
        <v>-0.557593376374608</v>
      </c>
      <c r="I68" s="13">
        <f aca="true" t="shared" si="14" ref="I68:I131">I67+IF(J68&gt;0,G68,H68)</f>
        <v>0.391173930356802</v>
      </c>
      <c r="J68" s="13">
        <f aca="true" t="shared" si="15" ref="J68:J131">IF(E68&gt;I67,1,-1)</f>
        <v>-1</v>
      </c>
      <c r="K68" s="13">
        <f t="shared" si="10"/>
        <v>-0.557593376374608</v>
      </c>
      <c r="L68" s="13">
        <f>MAX(MIN(I68,Sheet1!$B$3),Sheet1!$B$4)</f>
        <v>0.391173930356802</v>
      </c>
      <c r="M68" s="13"/>
      <c r="N68" s="13"/>
      <c r="O68" s="13"/>
      <c r="P68" s="13"/>
      <c r="Q68" s="13"/>
    </row>
    <row r="69" spans="1:17" ht="12.75">
      <c r="A69" s="30">
        <f t="shared" si="8"/>
        <v>6.7</v>
      </c>
      <c r="B69" s="13">
        <f>+Sheet1!$B$2*SIN(Sheet1!B$7*A69*0.001)</f>
        <v>-0.0564275139228521</v>
      </c>
      <c r="C69" s="13">
        <f>IF((B69&gt;0),+Sheet1!$B$2,-Sheet1!$B$2)</f>
        <v>-4</v>
      </c>
      <c r="D69" s="13">
        <f>IF(Sheet1!$B$5,Sheet2!C69,Sheet2!B69)</f>
        <v>-0.0564275139228521</v>
      </c>
      <c r="E69" s="13">
        <f t="shared" si="9"/>
        <v>-0.167287069763426</v>
      </c>
      <c r="F69" s="13">
        <f t="shared" si="11"/>
        <v>-0.558461000120228</v>
      </c>
      <c r="G69" s="13">
        <f t="shared" si="12"/>
        <v>-0.558461000120228</v>
      </c>
      <c r="H69" s="13">
        <f t="shared" si="13"/>
        <v>-0.558461000120228</v>
      </c>
      <c r="I69" s="13">
        <f t="shared" si="14"/>
        <v>-0.167287069763426</v>
      </c>
      <c r="J69" s="13">
        <f t="shared" si="15"/>
        <v>-1</v>
      </c>
      <c r="K69" s="13">
        <f t="shared" si="10"/>
        <v>-0.558461000120228</v>
      </c>
      <c r="L69" s="13">
        <f>MAX(MIN(I69,Sheet1!$B$3),Sheet1!$B$4)</f>
        <v>-0.167287069763426</v>
      </c>
      <c r="M69" s="13"/>
      <c r="N69" s="13"/>
      <c r="O69" s="13"/>
      <c r="P69" s="13"/>
      <c r="Q69" s="13"/>
    </row>
    <row r="70" spans="1:17" ht="12.75">
      <c r="A70" s="30">
        <f t="shared" si="8"/>
        <v>6.8</v>
      </c>
      <c r="B70" s="13">
        <f>+Sheet1!$B$2*SIN(Sheet1!B$7*A70*0.001)</f>
        <v>-0.244676545283544</v>
      </c>
      <c r="C70" s="13">
        <f>IF((B70&gt;0),+Sheet1!$B$2,-Sheet1!$B$2)</f>
        <v>-4</v>
      </c>
      <c r="D70" s="13">
        <f>IF(Sheet1!$B$5,Sheet2!C70,Sheet2!B70)</f>
        <v>-0.244676545283544</v>
      </c>
      <c r="E70" s="13">
        <f t="shared" si="9"/>
        <v>-0.725377027176559</v>
      </c>
      <c r="F70" s="13">
        <f t="shared" si="11"/>
        <v>-0.558089957413133</v>
      </c>
      <c r="G70" s="13">
        <f t="shared" si="12"/>
        <v>-0.558089957413133</v>
      </c>
      <c r="H70" s="13">
        <f t="shared" si="13"/>
        <v>-0.558089957413133</v>
      </c>
      <c r="I70" s="13">
        <f t="shared" si="14"/>
        <v>-0.725377027176559</v>
      </c>
      <c r="J70" s="13">
        <f t="shared" si="15"/>
        <v>-1</v>
      </c>
      <c r="K70" s="13">
        <f t="shared" si="10"/>
        <v>-0.558089957413133</v>
      </c>
      <c r="L70" s="13">
        <f>MAX(MIN(I70,Sheet1!$B$3),Sheet1!$B$4)</f>
        <v>-0.725377027176559</v>
      </c>
      <c r="M70" s="13"/>
      <c r="N70" s="13"/>
      <c r="O70" s="13"/>
      <c r="P70" s="13"/>
      <c r="Q70" s="13"/>
    </row>
    <row r="71" spans="1:17" ht="12.75">
      <c r="A71" s="30">
        <f t="shared" si="8"/>
        <v>6.9</v>
      </c>
      <c r="B71" s="13">
        <f>+Sheet1!$B$2*SIN(Sheet1!B$7*A71*0.001)</f>
        <v>-0.432382884086762</v>
      </c>
      <c r="C71" s="13">
        <f>IF((B71&gt;0),+Sheet1!$B$2,-Sheet1!$B$2)</f>
        <v>-4</v>
      </c>
      <c r="D71" s="13">
        <f>IF(Sheet1!$B$5,Sheet2!C71,Sheet2!B71)</f>
        <v>-0.432382884086762</v>
      </c>
      <c r="E71" s="13">
        <f t="shared" si="9"/>
        <v>-1.2818580984026</v>
      </c>
      <c r="F71" s="13">
        <f t="shared" si="11"/>
        <v>-0.556481071226041</v>
      </c>
      <c r="G71" s="13">
        <f t="shared" si="12"/>
        <v>-0.556481071226041</v>
      </c>
      <c r="H71" s="13">
        <f t="shared" si="13"/>
        <v>-0.556481071226041</v>
      </c>
      <c r="I71" s="13">
        <f t="shared" si="14"/>
        <v>-1.2818580984026</v>
      </c>
      <c r="J71" s="13">
        <f t="shared" si="15"/>
        <v>-1</v>
      </c>
      <c r="K71" s="13">
        <f t="shared" si="10"/>
        <v>-0.556481071226041</v>
      </c>
      <c r="L71" s="13">
        <f>MAX(MIN(I71,Sheet1!$B$3),Sheet1!$B$4)</f>
        <v>-1.2818580984026</v>
      </c>
      <c r="M71" s="13"/>
      <c r="N71" s="13"/>
      <c r="O71" s="13"/>
      <c r="P71" s="13"/>
      <c r="Q71" s="13"/>
    </row>
    <row r="72" spans="1:17" ht="12.75">
      <c r="A72" s="30">
        <f t="shared" si="8"/>
        <v>7</v>
      </c>
      <c r="B72" s="13">
        <f>+Sheet1!$B$2*SIN(Sheet1!B$7*A72*0.001)</f>
        <v>-0.619130197688351</v>
      </c>
      <c r="C72" s="13">
        <f>IF((B72&gt;0),+Sheet1!$B$2,-Sheet1!$B$2)</f>
        <v>-4</v>
      </c>
      <c r="D72" s="13">
        <f>IF(Sheet1!$B$5,Sheet2!C72,Sheet2!B72)</f>
        <v>-0.619130197688351</v>
      </c>
      <c r="E72" s="13">
        <f t="shared" si="9"/>
        <v>-1.83549600847097</v>
      </c>
      <c r="F72" s="13">
        <f t="shared" si="11"/>
        <v>-0.55363791006837</v>
      </c>
      <c r="G72" s="13">
        <f t="shared" si="12"/>
        <v>-0.55363791006837</v>
      </c>
      <c r="H72" s="13">
        <f t="shared" si="13"/>
        <v>-0.55363791006837</v>
      </c>
      <c r="I72" s="13">
        <f t="shared" si="14"/>
        <v>-1.83549600847097</v>
      </c>
      <c r="J72" s="13">
        <f t="shared" si="15"/>
        <v>-1</v>
      </c>
      <c r="K72" s="13">
        <f t="shared" si="10"/>
        <v>-0.55363791006837</v>
      </c>
      <c r="L72" s="13">
        <f>MAX(MIN(I72,Sheet1!$B$3),Sheet1!$B$4)</f>
        <v>-1.83549600847097</v>
      </c>
      <c r="M72" s="13"/>
      <c r="N72" s="13"/>
      <c r="O72" s="13"/>
      <c r="P72" s="13"/>
      <c r="Q72" s="13"/>
    </row>
    <row r="73" spans="1:17" ht="12.75">
      <c r="A73" s="30">
        <f t="shared" si="8"/>
        <v>7.1</v>
      </c>
      <c r="B73" s="13">
        <f>+Sheet1!$B$2*SIN(Sheet1!B$7*A73*0.001)</f>
        <v>-0.804504280561978</v>
      </c>
      <c r="C73" s="13">
        <f>IF((B73&gt;0),+Sheet1!$B$2,-Sheet1!$B$2)</f>
        <v>-4</v>
      </c>
      <c r="D73" s="13">
        <f>IF(Sheet1!$B$5,Sheet2!C73,Sheet2!B73)</f>
        <v>-0.804504280561978</v>
      </c>
      <c r="E73" s="13">
        <f t="shared" si="9"/>
        <v>-2.38506278854229</v>
      </c>
      <c r="F73" s="13">
        <f t="shared" si="11"/>
        <v>-0.54956678007132</v>
      </c>
      <c r="G73" s="13">
        <f t="shared" si="12"/>
        <v>-0.54956678007132</v>
      </c>
      <c r="H73" s="13">
        <f t="shared" si="13"/>
        <v>-0.54956678007132</v>
      </c>
      <c r="I73" s="13">
        <f t="shared" si="14"/>
        <v>-2.38506278854229</v>
      </c>
      <c r="J73" s="13">
        <f t="shared" si="15"/>
        <v>-1</v>
      </c>
      <c r="K73" s="13">
        <f t="shared" si="10"/>
        <v>-0.54956678007132</v>
      </c>
      <c r="L73" s="13">
        <f>MAX(MIN(I73,Sheet1!$B$3),Sheet1!$B$4)</f>
        <v>-2.38506278854229</v>
      </c>
      <c r="M73" s="13"/>
      <c r="N73" s="13"/>
      <c r="O73" s="13"/>
      <c r="P73" s="13"/>
      <c r="Q73" s="13"/>
    </row>
    <row r="74" spans="1:17" ht="12.75">
      <c r="A74" s="30">
        <f t="shared" si="8"/>
        <v>7.2</v>
      </c>
      <c r="B74" s="13">
        <f>+Sheet1!$B$2*SIN(Sheet1!B$7*A74*0.001)</f>
        <v>-0.988093973006957</v>
      </c>
      <c r="C74" s="13">
        <f>IF((B74&gt;0),+Sheet1!$B$2,-Sheet1!$B$2)</f>
        <v>-4</v>
      </c>
      <c r="D74" s="13">
        <f>IF(Sheet1!$B$5,Sheet2!C74,Sheet2!B74)</f>
        <v>-0.988093973006957</v>
      </c>
      <c r="E74" s="13">
        <f t="shared" si="9"/>
        <v>-2.92933949954322</v>
      </c>
      <c r="F74" s="13">
        <f t="shared" si="11"/>
        <v>-0.54427671100093</v>
      </c>
      <c r="G74" s="13">
        <f t="shared" si="12"/>
        <v>-0.54427671100093</v>
      </c>
      <c r="H74" s="13">
        <f t="shared" si="13"/>
        <v>-0.54427671100093</v>
      </c>
      <c r="I74" s="13">
        <f t="shared" si="14"/>
        <v>-2.92933949954322</v>
      </c>
      <c r="J74" s="13">
        <f t="shared" si="15"/>
        <v>-1</v>
      </c>
      <c r="K74" s="13">
        <f t="shared" si="10"/>
        <v>-0.54427671100093</v>
      </c>
      <c r="L74" s="13">
        <f>MAX(MIN(I74,Sheet1!$B$3),Sheet1!$B$4)</f>
        <v>-2.92933949954322</v>
      </c>
      <c r="M74" s="13"/>
      <c r="N74" s="13"/>
      <c r="O74" s="13"/>
      <c r="P74" s="13"/>
      <c r="Q74" s="13"/>
    </row>
    <row r="75" spans="1:17" ht="12.75">
      <c r="A75" s="30">
        <f t="shared" si="8"/>
        <v>7.3</v>
      </c>
      <c r="B75" s="13">
        <f>+Sheet1!$B$2*SIN(Sheet1!B$7*A75*0.001)</f>
        <v>-1.16949207310042</v>
      </c>
      <c r="C75" s="13">
        <f>IF((B75&gt;0),+Sheet1!$B$2,-Sheet1!$B$2)</f>
        <v>-4</v>
      </c>
      <c r="D75" s="13">
        <f>IF(Sheet1!$B$5,Sheet2!C75,Sheet2!B75)</f>
        <v>-1.16949207310042</v>
      </c>
      <c r="E75" s="13">
        <f t="shared" si="9"/>
        <v>-3.46711893577316</v>
      </c>
      <c r="F75" s="13">
        <f t="shared" si="11"/>
        <v>-0.53777943622994</v>
      </c>
      <c r="G75" s="13">
        <f t="shared" si="12"/>
        <v>-0.53777943622994</v>
      </c>
      <c r="H75" s="13">
        <f t="shared" si="13"/>
        <v>-0.53777943622994</v>
      </c>
      <c r="I75" s="13">
        <f t="shared" si="14"/>
        <v>-3.46711893577316</v>
      </c>
      <c r="J75" s="13">
        <f t="shared" si="15"/>
        <v>-1</v>
      </c>
      <c r="K75" s="13">
        <f t="shared" si="10"/>
        <v>-0.53777943622994</v>
      </c>
      <c r="L75" s="13">
        <f>MAX(MIN(I75,Sheet1!$B$3),Sheet1!$B$4)</f>
        <v>-3.46711893577316</v>
      </c>
      <c r="M75" s="13"/>
      <c r="N75" s="13"/>
      <c r="O75" s="13"/>
      <c r="P75" s="13"/>
      <c r="Q75" s="13"/>
    </row>
    <row r="76" spans="1:17" ht="12.75">
      <c r="A76" s="30">
        <f t="shared" si="8"/>
        <v>7.4</v>
      </c>
      <c r="B76" s="13">
        <f>+Sheet1!$B$2*SIN(Sheet1!B$7*A76*0.001)</f>
        <v>-1.34829623987116</v>
      </c>
      <c r="C76" s="13">
        <f>IF((B76&gt;0),+Sheet1!$B$2,-Sheet1!$B$2)</f>
        <v>-4</v>
      </c>
      <c r="D76" s="13">
        <f>IF(Sheet1!$B$5,Sheet2!C76,Sheet2!B76)</f>
        <v>-1.34829623987116</v>
      </c>
      <c r="E76" s="13">
        <f t="shared" si="9"/>
        <v>-3.99720830248641</v>
      </c>
      <c r="F76" s="13">
        <f t="shared" si="11"/>
        <v>-0.53008936671325</v>
      </c>
      <c r="G76" s="13">
        <f t="shared" si="12"/>
        <v>-0.53008936671325</v>
      </c>
      <c r="H76" s="13">
        <f t="shared" si="13"/>
        <v>-0.53008936671325</v>
      </c>
      <c r="I76" s="13">
        <f t="shared" si="14"/>
        <v>-3.99720830248641</v>
      </c>
      <c r="J76" s="13">
        <f t="shared" si="15"/>
        <v>-1</v>
      </c>
      <c r="K76" s="13">
        <f t="shared" si="10"/>
        <v>-0.53008936671325</v>
      </c>
      <c r="L76" s="13">
        <f>MAX(MIN(I76,Sheet1!$B$3),Sheet1!$B$4)</f>
        <v>-3.99720830248641</v>
      </c>
      <c r="M76" s="13"/>
      <c r="N76" s="13"/>
      <c r="O76" s="13"/>
      <c r="P76" s="13"/>
      <c r="Q76" s="13"/>
    </row>
    <row r="77" spans="1:17" ht="12.75">
      <c r="A77" s="30">
        <f t="shared" si="8"/>
        <v>7.5</v>
      </c>
      <c r="B77" s="13">
        <f>+Sheet1!$B$2*SIN(Sheet1!B$7*A77*0.001)</f>
        <v>-1.52410988569186</v>
      </c>
      <c r="C77" s="13">
        <f>IF((B77&gt;0),+Sheet1!$B$2,-Sheet1!$B$2)</f>
        <v>-4</v>
      </c>
      <c r="D77" s="13">
        <f>IF(Sheet1!$B$5,Sheet2!C77,Sheet2!B77)</f>
        <v>-1.52410988569186</v>
      </c>
      <c r="E77" s="13">
        <f t="shared" si="9"/>
        <v>-4.51843186151085</v>
      </c>
      <c r="F77" s="13">
        <f t="shared" si="11"/>
        <v>-0.52122355902444</v>
      </c>
      <c r="G77" s="13">
        <f t="shared" si="12"/>
        <v>-0.52122355902444</v>
      </c>
      <c r="H77" s="13">
        <f t="shared" si="13"/>
        <v>-0.52122355902444</v>
      </c>
      <c r="I77" s="13">
        <f t="shared" si="14"/>
        <v>-4.51843186151085</v>
      </c>
      <c r="J77" s="13">
        <f t="shared" si="15"/>
        <v>-1</v>
      </c>
      <c r="K77" s="13">
        <f t="shared" si="10"/>
        <v>-0.52122355902444</v>
      </c>
      <c r="L77" s="13">
        <f>MAX(MIN(I77,Sheet1!$B$3),Sheet1!$B$4)</f>
        <v>-4.51843186151085</v>
      </c>
      <c r="M77" s="13"/>
      <c r="N77" s="13"/>
      <c r="O77" s="13"/>
      <c r="P77" s="13"/>
      <c r="Q77" s="13"/>
    </row>
    <row r="78" spans="1:17" ht="12.75">
      <c r="A78" s="30">
        <f t="shared" si="8"/>
        <v>7.6</v>
      </c>
      <c r="B78" s="13">
        <f>+Sheet1!$B$2*SIN(Sheet1!B$7*A78*0.001)</f>
        <v>-1.69654305591045</v>
      </c>
      <c r="C78" s="13">
        <f>IF((B78&gt;0),+Sheet1!$B$2,-Sheet1!$B$2)</f>
        <v>-4</v>
      </c>
      <c r="D78" s="13">
        <f>IF(Sheet1!$B$5,Sheet2!C78,Sheet2!B78)</f>
        <v>-1.69654305591045</v>
      </c>
      <c r="E78" s="13">
        <f t="shared" si="9"/>
        <v>-5.02963353903511</v>
      </c>
      <c r="F78" s="13">
        <f t="shared" si="11"/>
        <v>-0.51120167752426</v>
      </c>
      <c r="G78" s="13">
        <f t="shared" si="12"/>
        <v>-0.51120167752426</v>
      </c>
      <c r="H78" s="13">
        <f t="shared" si="13"/>
        <v>-0.51120167752426</v>
      </c>
      <c r="I78" s="13">
        <f t="shared" si="14"/>
        <v>-5.02963353903511</v>
      </c>
      <c r="J78" s="13">
        <f t="shared" si="15"/>
        <v>-1</v>
      </c>
      <c r="K78" s="13">
        <f t="shared" si="10"/>
        <v>-0.51120167752426</v>
      </c>
      <c r="L78" s="13">
        <f>MAX(MIN(I78,Sheet1!$B$3),Sheet1!$B$4)</f>
        <v>-5.02963353903511</v>
      </c>
      <c r="M78" s="13"/>
      <c r="N78" s="13"/>
      <c r="O78" s="13"/>
      <c r="P78" s="13"/>
      <c r="Q78" s="13"/>
    </row>
    <row r="79" spans="1:17" ht="12.75">
      <c r="A79" s="30">
        <f t="shared" si="8"/>
        <v>7.7</v>
      </c>
      <c r="B79" s="13">
        <f>+Sheet1!$B$2*SIN(Sheet1!B$7*A79*0.001)</f>
        <v>-1.86521329376944</v>
      </c>
      <c r="C79" s="13">
        <f>IF((B79&gt;0),+Sheet1!$B$2,-Sheet1!$B$2)</f>
        <v>-4</v>
      </c>
      <c r="D79" s="13">
        <f>IF(Sheet1!$B$5,Sheet2!C79,Sheet2!B79)</f>
        <v>-1.86521329376944</v>
      </c>
      <c r="E79" s="13">
        <f t="shared" si="9"/>
        <v>-5.52967948978014</v>
      </c>
      <c r="F79" s="13">
        <f t="shared" si="11"/>
        <v>-0.500045950745029</v>
      </c>
      <c r="G79" s="13">
        <f t="shared" si="12"/>
        <v>-0.500045950745029</v>
      </c>
      <c r="H79" s="13">
        <f t="shared" si="13"/>
        <v>-0.500045950745029</v>
      </c>
      <c r="I79" s="13">
        <f t="shared" si="14"/>
        <v>-5.52967948978014</v>
      </c>
      <c r="J79" s="13">
        <f t="shared" si="15"/>
        <v>-1</v>
      </c>
      <c r="K79" s="13">
        <f t="shared" si="10"/>
        <v>-0.500045950745029</v>
      </c>
      <c r="L79" s="13">
        <f>MAX(MIN(I79,Sheet1!$B$3),Sheet1!$B$4)</f>
        <v>-5.52967948978014</v>
      </c>
      <c r="M79" s="13"/>
      <c r="N79" s="13"/>
      <c r="O79" s="13"/>
      <c r="P79" s="13"/>
      <c r="Q79" s="13"/>
    </row>
    <row r="80" spans="1:17" ht="12.75">
      <c r="A80" s="30">
        <f t="shared" si="8"/>
        <v>7.8</v>
      </c>
      <c r="B80" s="13">
        <f>+Sheet1!$B$2*SIN(Sheet1!B$7*A80*0.001)</f>
        <v>-2.02974648869502</v>
      </c>
      <c r="C80" s="13">
        <f>IF((B80&gt;0),+Sheet1!$B$2,-Sheet1!$B$2)</f>
        <v>-4</v>
      </c>
      <c r="D80" s="13">
        <f>IF(Sheet1!$B$5,Sheet2!C80,Sheet2!B80)</f>
        <v>-2.02974648869502</v>
      </c>
      <c r="E80" s="13">
        <f t="shared" si="9"/>
        <v>-6.01746061186796</v>
      </c>
      <c r="F80" s="13">
        <f t="shared" si="11"/>
        <v>-0.48778112208782</v>
      </c>
      <c r="G80" s="13">
        <f t="shared" si="12"/>
        <v>-0.48778112208782</v>
      </c>
      <c r="H80" s="13">
        <f t="shared" si="13"/>
        <v>-0.48778112208782</v>
      </c>
      <c r="I80" s="13">
        <f t="shared" si="14"/>
        <v>-6.01746061186796</v>
      </c>
      <c r="J80" s="13">
        <f t="shared" si="15"/>
        <v>-1</v>
      </c>
      <c r="K80" s="13">
        <f t="shared" si="10"/>
        <v>-0.48778112208782</v>
      </c>
      <c r="L80" s="13">
        <f>MAX(MIN(I80,Sheet1!$B$3),Sheet1!$B$4)</f>
        <v>-6.01746061186796</v>
      </c>
      <c r="M80" s="13"/>
      <c r="N80" s="13"/>
      <c r="O80" s="13"/>
      <c r="P80" s="13"/>
      <c r="Q80" s="13"/>
    </row>
    <row r="81" spans="1:17" ht="12.75">
      <c r="A81" s="30">
        <f t="shared" si="8"/>
        <v>7.9</v>
      </c>
      <c r="B81" s="13">
        <f>+Sheet1!$B$2*SIN(Sheet1!B$7*A81*0.001)</f>
        <v>-2.18977770607427</v>
      </c>
      <c r="C81" s="13">
        <f>IF((B81&gt;0),+Sheet1!$B$2,-Sheet1!$B$2)</f>
        <v>-4</v>
      </c>
      <c r="D81" s="13">
        <f>IF(Sheet1!$B$5,Sheet2!C81,Sheet2!B81)</f>
        <v>-2.18977770607427</v>
      </c>
      <c r="E81" s="13">
        <f t="shared" si="9"/>
        <v>-6.49189500680958</v>
      </c>
      <c r="F81" s="13">
        <f t="shared" si="11"/>
        <v>-0.47443439494162</v>
      </c>
      <c r="G81" s="13">
        <f t="shared" si="12"/>
        <v>-0.47443439494162</v>
      </c>
      <c r="H81" s="13">
        <f t="shared" si="13"/>
        <v>-0.47443439494162</v>
      </c>
      <c r="I81" s="13">
        <f t="shared" si="14"/>
        <v>-6.49189500680958</v>
      </c>
      <c r="J81" s="13">
        <f t="shared" si="15"/>
        <v>-1</v>
      </c>
      <c r="K81" s="13">
        <f t="shared" si="10"/>
        <v>-0.47443439494162</v>
      </c>
      <c r="L81" s="13">
        <f>MAX(MIN(I81,Sheet1!$B$3),Sheet1!$B$4)</f>
        <v>-6.49189500680958</v>
      </c>
      <c r="M81" s="13"/>
      <c r="N81" s="13"/>
      <c r="O81" s="13"/>
      <c r="P81" s="13"/>
      <c r="Q81" s="13"/>
    </row>
    <row r="82" spans="1:17" ht="12.75">
      <c r="A82" s="30">
        <f t="shared" si="8"/>
        <v>8</v>
      </c>
      <c r="B82" s="13">
        <f>+Sheet1!$B$2*SIN(Sheet1!B$7*A82*0.001)</f>
        <v>-2.34495199668011</v>
      </c>
      <c r="C82" s="13">
        <f>IF((B82&gt;0),+Sheet1!$B$2,-Sheet1!$B$2)</f>
        <v>-4</v>
      </c>
      <c r="D82" s="13">
        <f>IF(Sheet1!$B$5,Sheet2!C82,Sheet2!B82)</f>
        <v>-2.34495199668011</v>
      </c>
      <c r="E82" s="13">
        <f t="shared" si="9"/>
        <v>-6.95193037915578</v>
      </c>
      <c r="F82" s="13">
        <f t="shared" si="11"/>
        <v>-0.4600353723462</v>
      </c>
      <c r="G82" s="13">
        <f t="shared" si="12"/>
        <v>-0.4600353723462</v>
      </c>
      <c r="H82" s="13">
        <f t="shared" si="13"/>
        <v>-0.4600353723462</v>
      </c>
      <c r="I82" s="13">
        <f t="shared" si="14"/>
        <v>-6.95193037915578</v>
      </c>
      <c r="J82" s="13">
        <f t="shared" si="15"/>
        <v>-1</v>
      </c>
      <c r="K82" s="13">
        <f t="shared" si="10"/>
        <v>-0.4600353723462</v>
      </c>
      <c r="L82" s="13">
        <f>MAX(MIN(I82,Sheet1!$B$3),Sheet1!$B$4)</f>
        <v>-6.95193037915578</v>
      </c>
      <c r="M82" s="13"/>
      <c r="N82" s="13"/>
      <c r="O82" s="13"/>
      <c r="P82" s="13"/>
      <c r="Q82" s="13"/>
    </row>
    <row r="83" spans="1:17" ht="12.75">
      <c r="A83" s="30">
        <f t="shared" si="8"/>
        <v>8.1</v>
      </c>
      <c r="B83" s="13">
        <f>+Sheet1!$B$2*SIN(Sheet1!B$7*A83*0.001)</f>
        <v>-2.49492518394862</v>
      </c>
      <c r="C83" s="13">
        <f>IF((B83&gt;0),+Sheet1!$B$2,-Sheet1!$B$2)</f>
        <v>-4</v>
      </c>
      <c r="D83" s="13">
        <f>IF(Sheet1!$B$5,Sheet2!C83,Sheet2!B83)</f>
        <v>-2.49492518394862</v>
      </c>
      <c r="E83" s="13">
        <f t="shared" si="9"/>
        <v>-7.39654637048816</v>
      </c>
      <c r="F83" s="13">
        <f t="shared" si="11"/>
        <v>-0.44461599133238</v>
      </c>
      <c r="G83" s="13">
        <f t="shared" si="12"/>
        <v>-0.44461599133238</v>
      </c>
      <c r="H83" s="13">
        <f t="shared" si="13"/>
        <v>-0.44461599133238</v>
      </c>
      <c r="I83" s="13">
        <f t="shared" si="14"/>
        <v>-7.39654637048816</v>
      </c>
      <c r="J83" s="13">
        <f t="shared" si="15"/>
        <v>-1</v>
      </c>
      <c r="K83" s="13">
        <f t="shared" si="10"/>
        <v>-0.44461599133238</v>
      </c>
      <c r="L83" s="13">
        <f>MAX(MIN(I83,Sheet1!$B$3),Sheet1!$B$4)</f>
        <v>-7.39654637048816</v>
      </c>
      <c r="M83" s="13"/>
      <c r="N83" s="13"/>
      <c r="O83" s="13"/>
      <c r="P83" s="13"/>
      <c r="Q83" s="13"/>
    </row>
    <row r="84" spans="1:17" ht="12.75">
      <c r="A84" s="30">
        <f t="shared" si="8"/>
        <v>8.2</v>
      </c>
      <c r="B84" s="13">
        <f>+Sheet1!$B$2*SIN(Sheet1!B$7*A84*0.001)</f>
        <v>-2.63936462736269</v>
      </c>
      <c r="C84" s="13">
        <f>IF((B84&gt;0),+Sheet1!$B$2,-Sheet1!$B$2)</f>
        <v>-4</v>
      </c>
      <c r="D84" s="13">
        <f>IF(Sheet1!$B$5,Sheet2!C84,Sheet2!B84)</f>
        <v>-2.63936462736269</v>
      </c>
      <c r="E84" s="13">
        <f t="shared" si="9"/>
        <v>-7.82475682257427</v>
      </c>
      <c r="F84" s="13">
        <f t="shared" si="11"/>
        <v>-0.42821045208611</v>
      </c>
      <c r="G84" s="13">
        <f t="shared" si="12"/>
        <v>-0.42821045208611</v>
      </c>
      <c r="H84" s="13">
        <f t="shared" si="13"/>
        <v>-0.42821045208611</v>
      </c>
      <c r="I84" s="13">
        <f t="shared" si="14"/>
        <v>-7.82475682257427</v>
      </c>
      <c r="J84" s="13">
        <f t="shared" si="15"/>
        <v>-1</v>
      </c>
      <c r="K84" s="13">
        <f t="shared" si="10"/>
        <v>-0.42821045208611</v>
      </c>
      <c r="L84" s="13">
        <f>MAX(MIN(I84,Sheet1!$B$3),Sheet1!$B$4)</f>
        <v>-7.82475682257427</v>
      </c>
      <c r="M84" s="13"/>
      <c r="N84" s="13"/>
      <c r="O84" s="13"/>
      <c r="P84" s="13"/>
      <c r="Q84" s="13"/>
    </row>
    <row r="85" spans="1:17" ht="12.75">
      <c r="A85" s="30">
        <f t="shared" si="8"/>
        <v>8.3</v>
      </c>
      <c r="B85" s="13">
        <f>+Sheet1!$B$2*SIN(Sheet1!B$7*A85*0.001)</f>
        <v>-2.77794996024859</v>
      </c>
      <c r="C85" s="13">
        <f>IF((B85&gt;0),+Sheet1!$B$2,-Sheet1!$B$2)</f>
        <v>-4</v>
      </c>
      <c r="D85" s="13">
        <f>IF(Sheet1!$B$5,Sheet2!C85,Sheet2!B85)</f>
        <v>-2.77794996024859</v>
      </c>
      <c r="E85" s="13">
        <f t="shared" si="9"/>
        <v>-8.23561196466626</v>
      </c>
      <c r="F85" s="13">
        <f t="shared" si="11"/>
        <v>-0.41085514209199</v>
      </c>
      <c r="G85" s="13">
        <f t="shared" si="12"/>
        <v>-0.41085514209199</v>
      </c>
      <c r="H85" s="13">
        <f t="shared" si="13"/>
        <v>-0.41085514209199</v>
      </c>
      <c r="I85" s="13">
        <f t="shared" si="14"/>
        <v>-8.23561196466626</v>
      </c>
      <c r="J85" s="13">
        <f t="shared" si="15"/>
        <v>-1</v>
      </c>
      <c r="K85" s="13">
        <f t="shared" si="10"/>
        <v>-0.41085514209199</v>
      </c>
      <c r="L85" s="13">
        <f>MAX(MIN(I85,Sheet1!$B$3),Sheet1!$B$4)</f>
        <v>-8.23561196466626</v>
      </c>
      <c r="M85" s="13"/>
      <c r="N85" s="13"/>
      <c r="O85" s="13"/>
      <c r="P85" s="13"/>
      <c r="Q85" s="13"/>
    </row>
    <row r="86" spans="1:17" ht="12.75">
      <c r="A86" s="30">
        <f t="shared" si="8"/>
        <v>8.4</v>
      </c>
      <c r="B86" s="13">
        <f>+Sheet1!$B$2*SIN(Sheet1!B$7*A86*0.001)</f>
        <v>-2.91037380034931</v>
      </c>
      <c r="C86" s="13">
        <f>IF((B86&gt;0),+Sheet1!$B$2,-Sheet1!$B$2)</f>
        <v>-4</v>
      </c>
      <c r="D86" s="13">
        <f>IF(Sheet1!$B$5,Sheet2!C86,Sheet2!B86)</f>
        <v>-2.91037380034931</v>
      </c>
      <c r="E86" s="13">
        <f t="shared" si="9"/>
        <v>-8.62820052009256</v>
      </c>
      <c r="F86" s="13">
        <f t="shared" si="11"/>
        <v>-0.3925885554263</v>
      </c>
      <c r="G86" s="13">
        <f t="shared" si="12"/>
        <v>-0.3925885554263</v>
      </c>
      <c r="H86" s="13">
        <f t="shared" si="13"/>
        <v>-0.3925885554263</v>
      </c>
      <c r="I86" s="13">
        <f t="shared" si="14"/>
        <v>-8.62820052009256</v>
      </c>
      <c r="J86" s="13">
        <f t="shared" si="15"/>
        <v>-1</v>
      </c>
      <c r="K86" s="13">
        <f t="shared" si="10"/>
        <v>-0.3925885554263</v>
      </c>
      <c r="L86" s="13">
        <f>MAX(MIN(I86,Sheet1!$B$3),Sheet1!$B$4)</f>
        <v>-8.62820052009256</v>
      </c>
      <c r="M86" s="13"/>
      <c r="N86" s="13"/>
      <c r="O86" s="13"/>
      <c r="P86" s="13"/>
      <c r="Q86" s="13"/>
    </row>
    <row r="87" spans="1:17" ht="12.75">
      <c r="A87" s="30">
        <f t="shared" si="8"/>
        <v>8.5</v>
      </c>
      <c r="B87" s="13">
        <f>+Sheet1!$B$2*SIN(Sheet1!B$7*A87*0.001)</f>
        <v>-3.03634243159829</v>
      </c>
      <c r="C87" s="13">
        <f>IF((B87&gt;0),+Sheet1!$B$2,-Sheet1!$B$2)</f>
        <v>-4</v>
      </c>
      <c r="D87" s="13">
        <f>IF(Sheet1!$B$5,Sheet2!C87,Sheet2!B87)</f>
        <v>-3.03634243159829</v>
      </c>
      <c r="E87" s="13">
        <f t="shared" si="9"/>
        <v>-9.00165172746921</v>
      </c>
      <c r="F87" s="13">
        <f t="shared" si="11"/>
        <v>-0.373451207376648</v>
      </c>
      <c r="G87" s="13">
        <f t="shared" si="12"/>
        <v>-0.373451207376648</v>
      </c>
      <c r="H87" s="13">
        <f t="shared" si="13"/>
        <v>-0.373451207376648</v>
      </c>
      <c r="I87" s="13">
        <f t="shared" si="14"/>
        <v>-9.00165172746921</v>
      </c>
      <c r="J87" s="13">
        <f t="shared" si="15"/>
        <v>-1</v>
      </c>
      <c r="K87" s="13">
        <f t="shared" si="10"/>
        <v>-0.373451207376648</v>
      </c>
      <c r="L87" s="13">
        <f>MAX(MIN(I87,Sheet1!$B$3),Sheet1!$B$4)</f>
        <v>-9.00165172746921</v>
      </c>
      <c r="M87" s="13"/>
      <c r="N87" s="13"/>
      <c r="O87" s="13"/>
      <c r="P87" s="13"/>
      <c r="Q87" s="13"/>
    </row>
    <row r="88" spans="1:17" ht="12.75">
      <c r="A88" s="30">
        <f t="shared" si="8"/>
        <v>8.6</v>
      </c>
      <c r="B88" s="13">
        <f>+Sheet1!$B$2*SIN(Sheet1!B$7*A88*0.001)</f>
        <v>-3.15557645558172</v>
      </c>
      <c r="C88" s="13">
        <f>IF((B88&gt;0),+Sheet1!$B$2,-Sheet1!$B$2)</f>
        <v>-4</v>
      </c>
      <c r="D88" s="13">
        <f>IF(Sheet1!$B$5,Sheet2!C88,Sheet2!B88)</f>
        <v>-3.15557645558172</v>
      </c>
      <c r="E88" s="13">
        <f t="shared" si="9"/>
        <v>-9.35513727204877</v>
      </c>
      <c r="F88" s="13">
        <f t="shared" si="11"/>
        <v>-0.353485544579561</v>
      </c>
      <c r="G88" s="13">
        <f t="shared" si="12"/>
        <v>-0.353485544579561</v>
      </c>
      <c r="H88" s="13">
        <f t="shared" si="13"/>
        <v>-0.353485544579561</v>
      </c>
      <c r="I88" s="13">
        <f t="shared" si="14"/>
        <v>-9.35513727204877</v>
      </c>
      <c r="J88" s="13">
        <f t="shared" si="15"/>
        <v>-1</v>
      </c>
      <c r="K88" s="13">
        <f t="shared" si="10"/>
        <v>-0.353485544579561</v>
      </c>
      <c r="L88" s="13">
        <f>MAX(MIN(I88,Sheet1!$B$3),Sheet1!$B$4)</f>
        <v>-9.35513727204877</v>
      </c>
      <c r="M88" s="13"/>
      <c r="N88" s="13"/>
      <c r="O88" s="13"/>
      <c r="P88" s="13"/>
      <c r="Q88" s="13"/>
    </row>
    <row r="89" spans="1:17" ht="12.75">
      <c r="A89" s="30">
        <f t="shared" si="8"/>
        <v>8.7</v>
      </c>
      <c r="B89" s="13">
        <f>+Sheet1!$B$2*SIN(Sheet1!B$7*A89*0.001)</f>
        <v>-3.2678114112441</v>
      </c>
      <c r="C89" s="13">
        <f>IF((B89&gt;0),+Sheet1!$B$2,-Sheet1!$B$2)</f>
        <v>-4</v>
      </c>
      <c r="D89" s="13">
        <f>IF(Sheet1!$B$5,Sheet2!C89,Sheet2!B89)</f>
        <v>-3.2678114112441</v>
      </c>
      <c r="E89" s="13">
        <f t="shared" si="9"/>
        <v>-9.68787312292211</v>
      </c>
      <c r="F89" s="13">
        <f t="shared" si="11"/>
        <v>-0.332735850873339</v>
      </c>
      <c r="G89" s="13">
        <f t="shared" si="12"/>
        <v>-0.332735850873339</v>
      </c>
      <c r="H89" s="13">
        <f t="shared" si="13"/>
        <v>-0.332735850873339</v>
      </c>
      <c r="I89" s="13">
        <f t="shared" si="14"/>
        <v>-9.68787312292211</v>
      </c>
      <c r="J89" s="13">
        <f t="shared" si="15"/>
        <v>-1</v>
      </c>
      <c r="K89" s="13">
        <f t="shared" si="10"/>
        <v>-0.332735850873339</v>
      </c>
      <c r="L89" s="13">
        <f>MAX(MIN(I89,Sheet1!$B$3),Sheet1!$B$4)</f>
        <v>-9.68787312292211</v>
      </c>
      <c r="M89" s="13"/>
      <c r="N89" s="13"/>
      <c r="O89" s="13"/>
      <c r="P89" s="13"/>
      <c r="Q89" s="13"/>
    </row>
    <row r="90" spans="1:17" ht="12.75">
      <c r="A90" s="30">
        <f t="shared" si="8"/>
        <v>8.8</v>
      </c>
      <c r="B90" s="13">
        <f>+Sheet1!$B$2*SIN(Sheet1!B$7*A90*0.001)</f>
        <v>-3.37279836146296</v>
      </c>
      <c r="C90" s="13">
        <f>IF((B90&gt;0),+Sheet1!$B$2,-Sheet1!$B$2)</f>
        <v>-4</v>
      </c>
      <c r="D90" s="13">
        <f>IF(Sheet1!$B$5,Sheet2!C90,Sheet2!B90)</f>
        <v>-3.37279836146296</v>
      </c>
      <c r="E90" s="13">
        <f t="shared" si="9"/>
        <v>-9.99912127199924</v>
      </c>
      <c r="F90" s="13">
        <f t="shared" si="11"/>
        <v>-0.31124814907713</v>
      </c>
      <c r="G90" s="13">
        <f t="shared" si="12"/>
        <v>-0.31124814907713</v>
      </c>
      <c r="H90" s="13">
        <f t="shared" si="13"/>
        <v>-0.31124814907713</v>
      </c>
      <c r="I90" s="13">
        <f t="shared" si="14"/>
        <v>-9.99912127199924</v>
      </c>
      <c r="J90" s="13">
        <f t="shared" si="15"/>
        <v>-1</v>
      </c>
      <c r="K90" s="13">
        <f t="shared" si="10"/>
        <v>-0.31124814907713</v>
      </c>
      <c r="L90" s="13">
        <f>MAX(MIN(I90,Sheet1!$B$3),Sheet1!$B$4)</f>
        <v>-9.99912127199924</v>
      </c>
      <c r="M90" s="13"/>
      <c r="N90" s="13"/>
      <c r="O90" s="13"/>
      <c r="P90" s="13"/>
      <c r="Q90" s="13"/>
    </row>
    <row r="91" spans="1:17" ht="12.75">
      <c r="A91" s="30">
        <f t="shared" si="8"/>
        <v>8.9</v>
      </c>
      <c r="B91" s="13">
        <f>+Sheet1!$B$2*SIN(Sheet1!B$7*A91*0.001)</f>
        <v>-3.47030444519126</v>
      </c>
      <c r="C91" s="13">
        <f>IF((B91&gt;0),+Sheet1!$B$2,-Sheet1!$B$2)</f>
        <v>-4</v>
      </c>
      <c r="D91" s="13">
        <f>IF(Sheet1!$B$5,Sheet2!C91,Sheet2!B91)</f>
        <v>-3.47030444519126</v>
      </c>
      <c r="E91" s="13">
        <f t="shared" si="9"/>
        <v>-10.2881913709108</v>
      </c>
      <c r="F91" s="13">
        <f t="shared" si="11"/>
        <v>-0.28907009891156</v>
      </c>
      <c r="G91" s="13">
        <f t="shared" si="12"/>
        <v>-0.28907009891156</v>
      </c>
      <c r="H91" s="13">
        <f t="shared" si="13"/>
        <v>-0.28907009891156</v>
      </c>
      <c r="I91" s="13">
        <f t="shared" si="14"/>
        <v>-10.2881913709108</v>
      </c>
      <c r="J91" s="13">
        <f t="shared" si="15"/>
        <v>-1</v>
      </c>
      <c r="K91" s="13">
        <f t="shared" si="10"/>
        <v>-0.28907009891156</v>
      </c>
      <c r="L91" s="13">
        <f>MAX(MIN(I91,Sheet1!$B$3),Sheet1!$B$4)</f>
        <v>-10.2881913709108</v>
      </c>
      <c r="M91" s="13"/>
      <c r="N91" s="13"/>
      <c r="O91" s="13"/>
      <c r="P91" s="13"/>
      <c r="Q91" s="13"/>
    </row>
    <row r="92" spans="1:17" ht="12.75">
      <c r="A92" s="30">
        <f t="shared" si="8"/>
        <v>9</v>
      </c>
      <c r="B92" s="13">
        <f>+Sheet1!$B$2*SIN(Sheet1!B$7*A92*0.001)</f>
        <v>-3.56011339394325</v>
      </c>
      <c r="C92" s="13">
        <f>IF((B92&gt;0),+Sheet1!$B$2,-Sheet1!$B$2)</f>
        <v>-4</v>
      </c>
      <c r="D92" s="13">
        <f>IF(Sheet1!$B$5,Sheet2!C92,Sheet2!B92)</f>
        <v>-3.56011339394325</v>
      </c>
      <c r="E92" s="13">
        <f t="shared" si="9"/>
        <v>-10.5544422622011</v>
      </c>
      <c r="F92" s="13">
        <f t="shared" si="11"/>
        <v>-0.2662508912903</v>
      </c>
      <c r="G92" s="13">
        <f t="shared" si="12"/>
        <v>-0.2662508912903</v>
      </c>
      <c r="H92" s="13">
        <f t="shared" si="13"/>
        <v>-0.2662508912903</v>
      </c>
      <c r="I92" s="13">
        <f t="shared" si="14"/>
        <v>-10.5544422622011</v>
      </c>
      <c r="J92" s="13">
        <f t="shared" si="15"/>
        <v>-1</v>
      </c>
      <c r="K92" s="13">
        <f t="shared" si="10"/>
        <v>-0.2662508912903</v>
      </c>
      <c r="L92" s="13">
        <f>MAX(MIN(I92,Sheet1!$B$3),Sheet1!$B$4)</f>
        <v>-10.5544422622011</v>
      </c>
      <c r="M92" s="13"/>
      <c r="N92" s="13"/>
      <c r="O92" s="13"/>
      <c r="P92" s="13"/>
      <c r="Q92" s="13"/>
    </row>
    <row r="93" spans="1:17" ht="12.75">
      <c r="A93" s="30">
        <f t="shared" si="8"/>
        <v>9.1</v>
      </c>
      <c r="B93" s="13">
        <f>+Sheet1!$B$2*SIN(Sheet1!B$7*A93*0.001)</f>
        <v>-3.64202601147793</v>
      </c>
      <c r="C93" s="13">
        <f>IF((B93&gt;0),+Sheet1!$B$2,-Sheet1!$B$2)</f>
        <v>-4</v>
      </c>
      <c r="D93" s="13">
        <f>IF(Sheet1!$B$5,Sheet2!C93,Sheet2!B93)</f>
        <v>-3.64202601147793</v>
      </c>
      <c r="E93" s="13">
        <f t="shared" si="9"/>
        <v>-10.7972834014149</v>
      </c>
      <c r="F93" s="13">
        <f t="shared" si="11"/>
        <v>-0.2428411392138</v>
      </c>
      <c r="G93" s="13">
        <f t="shared" si="12"/>
        <v>-0.2428411392138</v>
      </c>
      <c r="H93" s="13">
        <f t="shared" si="13"/>
        <v>-0.2428411392138</v>
      </c>
      <c r="I93" s="13">
        <f t="shared" si="14"/>
        <v>-10.7972834014149</v>
      </c>
      <c r="J93" s="13">
        <f t="shared" si="15"/>
        <v>-1</v>
      </c>
      <c r="K93" s="13">
        <f t="shared" si="10"/>
        <v>-0.2428411392138</v>
      </c>
      <c r="L93" s="13">
        <f>MAX(MIN(I93,Sheet1!$B$3),Sheet1!$B$4)</f>
        <v>-10.7972834014149</v>
      </c>
      <c r="M93" s="13"/>
      <c r="N93" s="13"/>
      <c r="O93" s="13"/>
      <c r="P93" s="13"/>
      <c r="Q93" s="13"/>
    </row>
    <row r="94" spans="1:17" ht="12.75">
      <c r="A94" s="30">
        <f t="shared" si="8"/>
        <v>9.2</v>
      </c>
      <c r="B94" s="13">
        <f>+Sheet1!$B$2*SIN(Sheet1!B$7*A94*0.001)</f>
        <v>-3.71586061561629</v>
      </c>
      <c r="C94" s="13">
        <f>IF((B94&gt;0),+Sheet1!$B$2,-Sheet1!$B$2)</f>
        <v>-4</v>
      </c>
      <c r="D94" s="13">
        <f>IF(Sheet1!$B$5,Sheet2!C94,Sheet2!B94)</f>
        <v>-3.71586061561629</v>
      </c>
      <c r="E94" s="13">
        <f t="shared" si="9"/>
        <v>-11.0161761669253</v>
      </c>
      <c r="F94" s="13">
        <f t="shared" si="11"/>
        <v>-0.2188927655104</v>
      </c>
      <c r="G94" s="13">
        <f t="shared" si="12"/>
        <v>-0.2188927655104</v>
      </c>
      <c r="H94" s="13">
        <f t="shared" si="13"/>
        <v>-0.2188927655104</v>
      </c>
      <c r="I94" s="13">
        <f t="shared" si="14"/>
        <v>-11.0161761669253</v>
      </c>
      <c r="J94" s="13">
        <f t="shared" si="15"/>
        <v>-1</v>
      </c>
      <c r="K94" s="13">
        <f t="shared" si="10"/>
        <v>-0.2188927655104</v>
      </c>
      <c r="L94" s="13">
        <f>MAX(MIN(I94,Sheet1!$B$3),Sheet1!$B$4)</f>
        <v>-11.0161761669253</v>
      </c>
      <c r="M94" s="13"/>
      <c r="N94" s="13"/>
      <c r="O94" s="13"/>
      <c r="P94" s="13"/>
      <c r="Q94" s="13"/>
    </row>
    <row r="95" spans="1:17" ht="12.75">
      <c r="A95" s="30">
        <f t="shared" si="8"/>
        <v>9.3</v>
      </c>
      <c r="B95" s="13">
        <f>+Sheet1!$B$2*SIN(Sheet1!B$7*A95*0.001)</f>
        <v>-3.78145344121237</v>
      </c>
      <c r="C95" s="13">
        <f>IF((B95&gt;0),+Sheet1!$B$2,-Sheet1!$B$2)</f>
        <v>-4</v>
      </c>
      <c r="D95" s="13">
        <f>IF(Sheet1!$B$5,Sheet2!C95,Sheet2!B95)</f>
        <v>-3.78145344121237</v>
      </c>
      <c r="E95" s="13">
        <f t="shared" si="9"/>
        <v>-11.2106350545962</v>
      </c>
      <c r="F95" s="13">
        <f t="shared" si="11"/>
        <v>-0.194458887670899</v>
      </c>
      <c r="G95" s="13">
        <f t="shared" si="12"/>
        <v>-0.194458887670899</v>
      </c>
      <c r="H95" s="13">
        <f t="shared" si="13"/>
        <v>-0.194458887670899</v>
      </c>
      <c r="I95" s="13">
        <f t="shared" si="14"/>
        <v>-11.2106350545962</v>
      </c>
      <c r="J95" s="13">
        <f t="shared" si="15"/>
        <v>-1</v>
      </c>
      <c r="K95" s="13">
        <f t="shared" si="10"/>
        <v>-0.194458887670899</v>
      </c>
      <c r="L95" s="13">
        <f>MAX(MIN(I95,Sheet1!$B$3),Sheet1!$B$4)</f>
        <v>-11.2106350545962</v>
      </c>
      <c r="M95" s="13"/>
      <c r="N95" s="13"/>
      <c r="O95" s="13"/>
      <c r="P95" s="13"/>
      <c r="Q95" s="13"/>
    </row>
    <row r="96" spans="1:17" ht="12.75">
      <c r="A96" s="30">
        <f t="shared" si="8"/>
        <v>9.4</v>
      </c>
      <c r="B96" s="13">
        <f>+Sheet1!$B$2*SIN(Sheet1!B$7*A96*0.001)</f>
        <v>-3.83865900338436</v>
      </c>
      <c r="C96" s="13">
        <f>IF((B96&gt;0),+Sheet1!$B$2,-Sheet1!$B$2)</f>
        <v>-4</v>
      </c>
      <c r="D96" s="13">
        <f>IF(Sheet1!$B$5,Sheet2!C96,Sheet2!B96)</f>
        <v>-3.83865900338436</v>
      </c>
      <c r="E96" s="13">
        <f t="shared" si="9"/>
        <v>-11.3802287546307</v>
      </c>
      <c r="F96" s="13">
        <f t="shared" si="11"/>
        <v>-0.1695937000345</v>
      </c>
      <c r="G96" s="13">
        <f t="shared" si="12"/>
        <v>-0.1695937000345</v>
      </c>
      <c r="H96" s="13">
        <f t="shared" si="13"/>
        <v>-0.1695937000345</v>
      </c>
      <c r="I96" s="13">
        <f t="shared" si="14"/>
        <v>-11.3802287546307</v>
      </c>
      <c r="J96" s="13">
        <f t="shared" si="15"/>
        <v>-1</v>
      </c>
      <c r="K96" s="13">
        <f t="shared" si="10"/>
        <v>-0.1695937000345</v>
      </c>
      <c r="L96" s="13">
        <f>MAX(MIN(I96,Sheet1!$B$3),Sheet1!$B$4)</f>
        <v>-11.3802287546307</v>
      </c>
      <c r="M96" s="13"/>
      <c r="N96" s="13"/>
      <c r="O96" s="13"/>
      <c r="P96" s="13"/>
      <c r="Q96" s="13"/>
    </row>
    <row r="97" spans="1:17" ht="12.75">
      <c r="A97" s="30">
        <f t="shared" si="8"/>
        <v>9.5</v>
      </c>
      <c r="B97" s="13">
        <f>+Sheet1!$B$2*SIN(Sheet1!B$7*A97*0.001)</f>
        <v>-3.88735042020001</v>
      </c>
      <c r="C97" s="13">
        <f>IF((B97&gt;0),+Sheet1!$B$2,-Sheet1!$B$2)</f>
        <v>-4</v>
      </c>
      <c r="D97" s="13">
        <f>IF(Sheet1!$B$5,Sheet2!C97,Sheet2!B97)</f>
        <v>-3.88735042020001</v>
      </c>
      <c r="E97" s="13">
        <f t="shared" si="9"/>
        <v>-11.5245811082158</v>
      </c>
      <c r="F97" s="13">
        <f t="shared" si="11"/>
        <v>-0.1443523535851</v>
      </c>
      <c r="G97" s="13">
        <f t="shared" si="12"/>
        <v>-0.1443523535851</v>
      </c>
      <c r="H97" s="13">
        <f t="shared" si="13"/>
        <v>-0.1443523535851</v>
      </c>
      <c r="I97" s="13">
        <f t="shared" si="14"/>
        <v>-11.5245811082158</v>
      </c>
      <c r="J97" s="13">
        <f t="shared" si="15"/>
        <v>-1</v>
      </c>
      <c r="K97" s="13">
        <f t="shared" si="10"/>
        <v>-0.1443523535851</v>
      </c>
      <c r="L97" s="13">
        <f>MAX(MIN(I97,Sheet1!$B$3),Sheet1!$B$4)</f>
        <v>-11.5245811082158</v>
      </c>
      <c r="M97" s="13"/>
      <c r="N97" s="13"/>
      <c r="O97" s="13"/>
      <c r="P97" s="13"/>
      <c r="Q97" s="13"/>
    </row>
    <row r="98" spans="1:17" ht="12.75">
      <c r="A98" s="30">
        <f t="shared" si="8"/>
        <v>9.6</v>
      </c>
      <c r="B98" s="13">
        <f>+Sheet1!$B$2*SIN(Sheet1!B$7*A98*0.001)</f>
        <v>-3.92741969410081</v>
      </c>
      <c r="C98" s="13">
        <f>IF((B98&gt;0),+Sheet1!$B$2,-Sheet1!$B$2)</f>
        <v>-4</v>
      </c>
      <c r="D98" s="13">
        <f>IF(Sheet1!$B$5,Sheet2!C98,Sheet2!B98)</f>
        <v>-3.92741969410081</v>
      </c>
      <c r="E98" s="13">
        <f t="shared" si="9"/>
        <v>-11.6433719418431</v>
      </c>
      <c r="F98" s="13">
        <f t="shared" si="11"/>
        <v>-0.118790833627299</v>
      </c>
      <c r="G98" s="13">
        <f t="shared" si="12"/>
        <v>-0.118790833627299</v>
      </c>
      <c r="H98" s="13">
        <f t="shared" si="13"/>
        <v>-0.118790833627299</v>
      </c>
      <c r="I98" s="13">
        <f t="shared" si="14"/>
        <v>-11.6433719418431</v>
      </c>
      <c r="J98" s="13">
        <f t="shared" si="15"/>
        <v>-1</v>
      </c>
      <c r="K98" s="13">
        <f t="shared" si="10"/>
        <v>-0.118790833627299</v>
      </c>
      <c r="L98" s="13">
        <f>MAX(MIN(I98,Sheet1!$B$3),Sheet1!$B$4)</f>
        <v>-11.6433719418431</v>
      </c>
      <c r="M98" s="13"/>
      <c r="N98" s="13"/>
      <c r="O98" s="13"/>
      <c r="P98" s="13"/>
      <c r="Q98" s="13"/>
    </row>
    <row r="99" spans="1:17" ht="12.75">
      <c r="A99" s="30">
        <f t="shared" si="8"/>
        <v>9.7</v>
      </c>
      <c r="B99" s="13">
        <f>+Sheet1!$B$2*SIN(Sheet1!B$7*A99*0.001)</f>
        <v>-3.95877795144052</v>
      </c>
      <c r="C99" s="13">
        <f>IF((B99&gt;0),+Sheet1!$B$2,-Sheet1!$B$2)</f>
        <v>-4</v>
      </c>
      <c r="D99" s="13">
        <f>IF(Sheet1!$B$5,Sheet2!C99,Sheet2!B99)</f>
        <v>-3.95877795144052</v>
      </c>
      <c r="E99" s="13">
        <f t="shared" si="9"/>
        <v>-11.7363377774533</v>
      </c>
      <c r="F99" s="13">
        <f t="shared" si="11"/>
        <v>-0.092965835610201</v>
      </c>
      <c r="G99" s="13">
        <f t="shared" si="12"/>
        <v>-0.092965835610201</v>
      </c>
      <c r="H99" s="13">
        <f t="shared" si="13"/>
        <v>-0.092965835610201</v>
      </c>
      <c r="I99" s="13">
        <f t="shared" si="14"/>
        <v>-11.7363377774533</v>
      </c>
      <c r="J99" s="13">
        <f t="shared" si="15"/>
        <v>-1</v>
      </c>
      <c r="K99" s="13">
        <f t="shared" si="10"/>
        <v>-0.092965835610201</v>
      </c>
      <c r="L99" s="13">
        <f>MAX(MIN(I99,Sheet1!$B$3),Sheet1!$B$4)</f>
        <v>-11.7363377774533</v>
      </c>
      <c r="M99" s="13"/>
      <c r="N99" s="13"/>
      <c r="O99" s="13"/>
      <c r="P99" s="13"/>
      <c r="Q99" s="13"/>
    </row>
    <row r="100" spans="1:17" ht="12.75">
      <c r="A100" s="30">
        <f t="shared" si="8"/>
        <v>9.8</v>
      </c>
      <c r="B100" s="13">
        <f>+Sheet1!$B$2*SIN(Sheet1!B$7*A100*0.001)</f>
        <v>-3.98135563960691</v>
      </c>
      <c r="C100" s="13">
        <f>IF((B100&gt;0),+Sheet1!$B$2,-Sheet1!$B$2)</f>
        <v>-4</v>
      </c>
      <c r="D100" s="13">
        <f>IF(Sheet1!$B$5,Sheet2!C100,Sheet2!B100)</f>
        <v>-3.98135563960691</v>
      </c>
      <c r="E100" s="13">
        <f t="shared" si="9"/>
        <v>-11.8032724168307</v>
      </c>
      <c r="F100" s="13">
        <f t="shared" si="11"/>
        <v>-0.0669346393773989</v>
      </c>
      <c r="G100" s="13">
        <f t="shared" si="12"/>
        <v>-0.0669346393773989</v>
      </c>
      <c r="H100" s="13">
        <f t="shared" si="13"/>
        <v>-0.0669346393773989</v>
      </c>
      <c r="I100" s="13">
        <f t="shared" si="14"/>
        <v>-11.8032724168307</v>
      </c>
      <c r="J100" s="13">
        <f t="shared" si="15"/>
        <v>-1</v>
      </c>
      <c r="K100" s="13">
        <f t="shared" si="10"/>
        <v>-0.0669346393773989</v>
      </c>
      <c r="L100" s="13">
        <f>MAX(MIN(I100,Sheet1!$B$3),Sheet1!$B$4)</f>
        <v>-11.8032724168307</v>
      </c>
      <c r="M100" s="13"/>
      <c r="N100" s="13"/>
      <c r="O100" s="13"/>
      <c r="P100" s="13"/>
      <c r="Q100" s="13"/>
    </row>
    <row r="101" spans="1:17" ht="12.75">
      <c r="A101" s="30">
        <f t="shared" si="8"/>
        <v>9.9</v>
      </c>
      <c r="B101" s="13">
        <f>+Sheet1!$B$2*SIN(Sheet1!B$7*A101*0.001)</f>
        <v>-3.99510268128947</v>
      </c>
      <c r="C101" s="13">
        <f>IF((B101&gt;0),+Sheet1!$B$2,-Sheet1!$B$2)</f>
        <v>-4</v>
      </c>
      <c r="D101" s="13">
        <f>IF(Sheet1!$B$5,Sheet2!C101,Sheet2!B101)</f>
        <v>-3.99510268128947</v>
      </c>
      <c r="E101" s="13">
        <f t="shared" si="9"/>
        <v>-11.8440273989505</v>
      </c>
      <c r="F101" s="13">
        <f t="shared" si="11"/>
        <v>-0.0407549821198003</v>
      </c>
      <c r="G101" s="13">
        <f t="shared" si="12"/>
        <v>-0.0407549821198003</v>
      </c>
      <c r="H101" s="13">
        <f t="shared" si="13"/>
        <v>-0.0407549821198003</v>
      </c>
      <c r="I101" s="13">
        <f t="shared" si="14"/>
        <v>-11.8440273989505</v>
      </c>
      <c r="J101" s="13">
        <f t="shared" si="15"/>
        <v>-1</v>
      </c>
      <c r="K101" s="13">
        <f t="shared" si="10"/>
        <v>-0.0407549821198003</v>
      </c>
      <c r="L101" s="13">
        <f>MAX(MIN(I101,Sheet1!$B$3),Sheet1!$B$4)</f>
        <v>-11.8440273989505</v>
      </c>
      <c r="M101" s="13"/>
      <c r="N101" s="13"/>
      <c r="O101" s="13"/>
      <c r="P101" s="13"/>
      <c r="Q101" s="13"/>
    </row>
    <row r="102" spans="1:17" ht="12.75">
      <c r="A102" s="30">
        <f t="shared" si="8"/>
        <v>10</v>
      </c>
      <c r="B102" s="13">
        <f>+Sheet1!$B$2*SIN(Sheet1!B$7*A102*0.001)</f>
        <v>-3.99998858555087</v>
      </c>
      <c r="C102" s="13">
        <f>IF((B102&gt;0),+Sheet1!$B$2,-Sheet1!$B$2)</f>
        <v>-4</v>
      </c>
      <c r="D102" s="13">
        <f>IF(Sheet1!$B$5,Sheet2!C102,Sheet2!B102)</f>
        <v>-3.99998858555087</v>
      </c>
      <c r="E102" s="13">
        <f t="shared" si="9"/>
        <v>-11.8585123292658</v>
      </c>
      <c r="F102" s="13">
        <f t="shared" si="11"/>
        <v>-0.0144849303152998</v>
      </c>
      <c r="G102" s="13">
        <f t="shared" si="12"/>
        <v>-0.0144849303152998</v>
      </c>
      <c r="H102" s="13">
        <f t="shared" si="13"/>
        <v>-0.0144849303152998</v>
      </c>
      <c r="I102" s="13">
        <f t="shared" si="14"/>
        <v>-11.8585123292658</v>
      </c>
      <c r="J102" s="13">
        <f t="shared" si="15"/>
        <v>-1</v>
      </c>
      <c r="K102" s="13">
        <f t="shared" si="10"/>
        <v>-0.0144849303152998</v>
      </c>
      <c r="L102" s="13">
        <f>MAX(MIN(I102,Sheet1!$B$3),Sheet1!$B$4)</f>
        <v>-11.8585123292658</v>
      </c>
      <c r="M102" s="13"/>
      <c r="N102" s="13"/>
      <c r="O102" s="13"/>
      <c r="P102" s="13"/>
      <c r="Q102" s="13"/>
    </row>
    <row r="103" spans="1:17" ht="12.75">
      <c r="A103" s="30">
        <f t="shared" si="8"/>
        <v>10.1</v>
      </c>
      <c r="B103" s="13">
        <f>+Sheet1!$B$2*SIN(Sheet1!B$7*A103*0.001)</f>
        <v>-3.99600251545586</v>
      </c>
      <c r="C103" s="13">
        <f>IF((B103&gt;0),+Sheet1!$B$2,-Sheet1!$B$2)</f>
        <v>-4</v>
      </c>
      <c r="D103" s="13">
        <f>IF(Sheet1!$B$5,Sheet2!C103,Sheet2!B103)</f>
        <v>-3.99600251545586</v>
      </c>
      <c r="E103" s="13">
        <f t="shared" si="9"/>
        <v>-11.8466950802022</v>
      </c>
      <c r="F103" s="13">
        <f t="shared" si="11"/>
        <v>0.0118172490635988</v>
      </c>
      <c r="G103" s="13">
        <f t="shared" si="12"/>
        <v>0.0118172490635988</v>
      </c>
      <c r="H103" s="13">
        <f t="shared" si="13"/>
        <v>0.0118172490635988</v>
      </c>
      <c r="I103" s="13">
        <f t="shared" si="14"/>
        <v>-11.8466950802022</v>
      </c>
      <c r="J103" s="13">
        <f t="shared" si="15"/>
        <v>1</v>
      </c>
      <c r="K103" s="13">
        <f t="shared" si="10"/>
        <v>0.0118172490635988</v>
      </c>
      <c r="L103" s="13">
        <f>MAX(MIN(I103,Sheet1!$B$3),Sheet1!$B$4)</f>
        <v>-11.8466950802022</v>
      </c>
      <c r="M103" s="13"/>
      <c r="N103" s="13"/>
      <c r="O103" s="13"/>
      <c r="P103" s="13"/>
      <c r="Q103" s="13"/>
    </row>
    <row r="104" spans="1:17" ht="12.75">
      <c r="A104" s="30">
        <f t="shared" si="8"/>
        <v>10.2</v>
      </c>
      <c r="B104" s="13">
        <f>+Sheet1!$B$2*SIN(Sheet1!B$7*A104*0.001)</f>
        <v>-3.98315331210759</v>
      </c>
      <c r="C104" s="13">
        <f>IF((B104&gt;0),+Sheet1!$B$2,-Sheet1!$B$2)</f>
        <v>-4</v>
      </c>
      <c r="D104" s="13">
        <f>IF(Sheet1!$B$5,Sheet2!C104,Sheet2!B104)</f>
        <v>-3.98315331210759</v>
      </c>
      <c r="E104" s="13">
        <f t="shared" si="9"/>
        <v>-11.8086018624172</v>
      </c>
      <c r="F104" s="13">
        <f t="shared" si="11"/>
        <v>0.0380932177850006</v>
      </c>
      <c r="G104" s="13">
        <f t="shared" si="12"/>
        <v>0.0380932177850006</v>
      </c>
      <c r="H104" s="13">
        <f t="shared" si="13"/>
        <v>0.0380932177850006</v>
      </c>
      <c r="I104" s="13">
        <f t="shared" si="14"/>
        <v>-11.8086018624172</v>
      </c>
      <c r="J104" s="13">
        <f t="shared" si="15"/>
        <v>1</v>
      </c>
      <c r="K104" s="13">
        <f t="shared" si="10"/>
        <v>0.0380932177850006</v>
      </c>
      <c r="L104" s="13">
        <f>MAX(MIN(I104,Sheet1!$B$3),Sheet1!$B$4)</f>
        <v>-11.8086018624172</v>
      </c>
      <c r="M104" s="13"/>
      <c r="N104" s="13"/>
      <c r="O104" s="13"/>
      <c r="P104" s="13"/>
      <c r="Q104" s="13"/>
    </row>
    <row r="105" spans="1:17" ht="12.75">
      <c r="A105" s="30">
        <f t="shared" si="8"/>
        <v>10.3</v>
      </c>
      <c r="B105" s="13">
        <f>+Sheet1!$B$2*SIN(Sheet1!B$7*A105*0.001)</f>
        <v>-3.96146947503803</v>
      </c>
      <c r="C105" s="13">
        <f>IF((B105&gt;0),+Sheet1!$B$2,-Sheet1!$B$2)</f>
        <v>-4</v>
      </c>
      <c r="D105" s="13">
        <f>IF(Sheet1!$B$5,Sheet2!C105,Sheet2!B105)</f>
        <v>-3.96146947503803</v>
      </c>
      <c r="E105" s="13">
        <f t="shared" si="9"/>
        <v>-11.7443171666648</v>
      </c>
      <c r="F105" s="13">
        <f t="shared" si="11"/>
        <v>0.0642846957524004</v>
      </c>
      <c r="G105" s="13">
        <f t="shared" si="12"/>
        <v>0.0642846957524004</v>
      </c>
      <c r="H105" s="13">
        <f t="shared" si="13"/>
        <v>0.0642846957524004</v>
      </c>
      <c r="I105" s="13">
        <f t="shared" si="14"/>
        <v>-11.7443171666648</v>
      </c>
      <c r="J105" s="13">
        <f t="shared" si="15"/>
        <v>1</v>
      </c>
      <c r="K105" s="13">
        <f t="shared" si="10"/>
        <v>0.0642846957524004</v>
      </c>
      <c r="L105" s="13">
        <f>MAX(MIN(I105,Sheet1!$B$3),Sheet1!$B$4)</f>
        <v>-11.7443171666648</v>
      </c>
      <c r="M105" s="13"/>
      <c r="N105" s="13"/>
      <c r="O105" s="13"/>
      <c r="P105" s="13"/>
      <c r="Q105" s="13"/>
    </row>
    <row r="106" spans="1:17" ht="12.75">
      <c r="A106" s="30">
        <f t="shared" si="8"/>
        <v>10.4</v>
      </c>
      <c r="B106" s="13">
        <f>+Sheet1!$B$2*SIN(Sheet1!B$7*A106*0.001)</f>
        <v>-3.93099909899603</v>
      </c>
      <c r="C106" s="13">
        <f>IF((B106&gt;0),+Sheet1!$B$2,-Sheet1!$B$2)</f>
        <v>-4</v>
      </c>
      <c r="D106" s="13">
        <f>IF(Sheet1!$B$5,Sheet2!C106,Sheet2!B106)</f>
        <v>-3.93099909899603</v>
      </c>
      <c r="E106" s="13">
        <f t="shared" si="9"/>
        <v>-11.6539835763949</v>
      </c>
      <c r="F106" s="13">
        <f t="shared" si="11"/>
        <v>0.0903335902698998</v>
      </c>
      <c r="G106" s="13">
        <f t="shared" si="12"/>
        <v>0.0903335902698998</v>
      </c>
      <c r="H106" s="13">
        <f t="shared" si="13"/>
        <v>0.0903335902698998</v>
      </c>
      <c r="I106" s="13">
        <f t="shared" si="14"/>
        <v>-11.6539835763949</v>
      </c>
      <c r="J106" s="13">
        <f t="shared" si="15"/>
        <v>1</v>
      </c>
      <c r="K106" s="13">
        <f t="shared" si="10"/>
        <v>0.0903335902698998</v>
      </c>
      <c r="L106" s="13">
        <f>MAX(MIN(I106,Sheet1!$B$3),Sheet1!$B$4)</f>
        <v>-11.6539835763949</v>
      </c>
      <c r="M106" s="13"/>
      <c r="N106" s="13"/>
      <c r="O106" s="13"/>
      <c r="P106" s="13"/>
      <c r="Q106" s="13"/>
    </row>
    <row r="107" spans="1:17" ht="12.75">
      <c r="A107" s="30">
        <f t="shared" si="8"/>
        <v>10.5</v>
      </c>
      <c r="B107" s="13">
        <f>+Sheet1!$B$2*SIN(Sheet1!B$7*A107*0.001)</f>
        <v>-3.89180976727317</v>
      </c>
      <c r="C107" s="13">
        <f>IF((B107&gt;0),+Sheet1!$B$2,-Sheet1!$B$2)</f>
        <v>-4</v>
      </c>
      <c r="D107" s="13">
        <f>IF(Sheet1!$B$5,Sheet2!C107,Sheet2!B107)</f>
        <v>-3.89180976727317</v>
      </c>
      <c r="E107" s="13">
        <f t="shared" si="9"/>
        <v>-11.5378014515034</v>
      </c>
      <c r="F107" s="13">
        <f t="shared" si="11"/>
        <v>0.1161821248915</v>
      </c>
      <c r="G107" s="13">
        <f t="shared" si="12"/>
        <v>0.1161821248915</v>
      </c>
      <c r="H107" s="13">
        <f t="shared" si="13"/>
        <v>0.1161821248915</v>
      </c>
      <c r="I107" s="13">
        <f t="shared" si="14"/>
        <v>-11.5378014515034</v>
      </c>
      <c r="J107" s="13">
        <f t="shared" si="15"/>
        <v>1</v>
      </c>
      <c r="K107" s="13">
        <f t="shared" si="10"/>
        <v>0.1161821248915</v>
      </c>
      <c r="L107" s="13">
        <f>MAX(MIN(I107,Sheet1!$B$3),Sheet1!$B$4)</f>
        <v>-11.5378014515034</v>
      </c>
      <c r="M107" s="13"/>
      <c r="N107" s="13"/>
      <c r="O107" s="13"/>
      <c r="P107" s="13"/>
      <c r="Q107" s="13"/>
    </row>
    <row r="108" spans="1:17" ht="12.75">
      <c r="A108" s="30">
        <f t="shared" si="8"/>
        <v>10.6</v>
      </c>
      <c r="B108" s="13">
        <f>+Sheet1!$B$2*SIN(Sheet1!B$7*A108*0.001)</f>
        <v>-3.84398840180401</v>
      </c>
      <c r="C108" s="13">
        <f>IF((B108&gt;0),+Sheet1!$B$2,-Sheet1!$B$2)</f>
        <v>-4</v>
      </c>
      <c r="D108" s="13">
        <f>IF(Sheet1!$B$5,Sheet2!C108,Sheet2!B108)</f>
        <v>-3.84398840180401</v>
      </c>
      <c r="E108" s="13">
        <f t="shared" si="9"/>
        <v>-11.3960284839337</v>
      </c>
      <c r="F108" s="13">
        <f t="shared" si="11"/>
        <v>0.1417729675697</v>
      </c>
      <c r="G108" s="13">
        <f t="shared" si="12"/>
        <v>0.1417729675697</v>
      </c>
      <c r="H108" s="13">
        <f t="shared" si="13"/>
        <v>0.1417729675697</v>
      </c>
      <c r="I108" s="13">
        <f t="shared" si="14"/>
        <v>-11.3960284839337</v>
      </c>
      <c r="J108" s="13">
        <f t="shared" si="15"/>
        <v>1</v>
      </c>
      <c r="K108" s="13">
        <f t="shared" si="10"/>
        <v>0.1417729675697</v>
      </c>
      <c r="L108" s="13">
        <f>MAX(MIN(I108,Sheet1!$B$3),Sheet1!$B$4)</f>
        <v>-11.3960284839337</v>
      </c>
      <c r="M108" s="13"/>
      <c r="N108" s="13"/>
      <c r="O108" s="13"/>
      <c r="P108" s="13"/>
      <c r="Q108" s="13"/>
    </row>
    <row r="109" spans="1:17" ht="12.75">
      <c r="A109" s="30">
        <f t="shared" si="8"/>
        <v>10.7</v>
      </c>
      <c r="B109" s="13">
        <f>+Sheet1!$B$2*SIN(Sheet1!B$7*A109*0.001)</f>
        <v>-3.78764107037327</v>
      </c>
      <c r="C109" s="13">
        <f>IF((B109&gt;0),+Sheet1!$B$2,-Sheet1!$B$2)</f>
        <v>-4</v>
      </c>
      <c r="D109" s="13">
        <f>IF(Sheet1!$B$5,Sheet2!C109,Sheet2!B109)</f>
        <v>-3.78764107037327</v>
      </c>
      <c r="E109" s="13">
        <f t="shared" si="9"/>
        <v>-11.2289791261164</v>
      </c>
      <c r="F109" s="13">
        <f t="shared" si="11"/>
        <v>0.1670493578173</v>
      </c>
      <c r="G109" s="13">
        <f t="shared" si="12"/>
        <v>0.1670493578173</v>
      </c>
      <c r="H109" s="13">
        <f t="shared" si="13"/>
        <v>0.1670493578173</v>
      </c>
      <c r="I109" s="13">
        <f t="shared" si="14"/>
        <v>-11.2289791261164</v>
      </c>
      <c r="J109" s="13">
        <f t="shared" si="15"/>
        <v>1</v>
      </c>
      <c r="K109" s="13">
        <f t="shared" si="10"/>
        <v>0.1670493578173</v>
      </c>
      <c r="L109" s="13">
        <f>MAX(MIN(I109,Sheet1!$B$3),Sheet1!$B$4)</f>
        <v>-11.2289791261164</v>
      </c>
      <c r="M109" s="13"/>
      <c r="N109" s="13"/>
      <c r="O109" s="13"/>
      <c r="P109" s="13"/>
      <c r="Q109" s="13"/>
    </row>
    <row r="110" spans="1:17" ht="12.75">
      <c r="A110" s="30">
        <f t="shared" si="8"/>
        <v>10.8</v>
      </c>
      <c r="B110" s="13">
        <f>+Sheet1!$B$2*SIN(Sheet1!B$7*A110*0.001)</f>
        <v>-3.72289275135745</v>
      </c>
      <c r="C110" s="13">
        <f>IF((B110&gt;0),+Sheet1!$B$2,-Sheet1!$B$2)</f>
        <v>-4</v>
      </c>
      <c r="D110" s="13">
        <f>IF(Sheet1!$B$5,Sheet2!C110,Sheet2!B110)</f>
        <v>-3.72289275135745</v>
      </c>
      <c r="E110" s="13">
        <f t="shared" si="9"/>
        <v>-11.0370238935136</v>
      </c>
      <c r="F110" s="13">
        <f t="shared" si="11"/>
        <v>0.191955232602799</v>
      </c>
      <c r="G110" s="13">
        <f t="shared" si="12"/>
        <v>0.191955232602799</v>
      </c>
      <c r="H110" s="13">
        <f t="shared" si="13"/>
        <v>0.191955232602799</v>
      </c>
      <c r="I110" s="13">
        <f t="shared" si="14"/>
        <v>-11.0370238935136</v>
      </c>
      <c r="J110" s="13">
        <f t="shared" si="15"/>
        <v>1</v>
      </c>
      <c r="K110" s="13">
        <f t="shared" si="10"/>
        <v>0.191955232602799</v>
      </c>
      <c r="L110" s="13">
        <f>MAX(MIN(I110,Sheet1!$B$3),Sheet1!$B$4)</f>
        <v>-11.0370238935136</v>
      </c>
      <c r="M110" s="13"/>
      <c r="N110" s="13"/>
      <c r="O110" s="13"/>
      <c r="P110" s="13"/>
      <c r="Q110" s="13"/>
    </row>
    <row r="111" spans="1:17" ht="12.75">
      <c r="A111" s="30">
        <f t="shared" si="8"/>
        <v>10.9</v>
      </c>
      <c r="B111" s="13">
        <f>+Sheet1!$B$2*SIN(Sheet1!B$7*A111*0.001)</f>
        <v>-3.64988705652285</v>
      </c>
      <c r="C111" s="13">
        <f>IF((B111&gt;0),+Sheet1!$B$2,-Sheet1!$B$2)</f>
        <v>-4</v>
      </c>
      <c r="D111" s="13">
        <f>IF(Sheet1!$B$5,Sheet2!C111,Sheet2!B111)</f>
        <v>-3.64988705652285</v>
      </c>
      <c r="E111" s="13">
        <f t="shared" si="9"/>
        <v>-10.8205885428153</v>
      </c>
      <c r="F111" s="13">
        <f t="shared" si="11"/>
        <v>0.216435350698301</v>
      </c>
      <c r="G111" s="13">
        <f t="shared" si="12"/>
        <v>0.216435350698301</v>
      </c>
      <c r="H111" s="13">
        <f t="shared" si="13"/>
        <v>0.216435350698301</v>
      </c>
      <c r="I111" s="13">
        <f t="shared" si="14"/>
        <v>-10.8205885428153</v>
      </c>
      <c r="J111" s="13">
        <f t="shared" si="15"/>
        <v>1</v>
      </c>
      <c r="K111" s="13">
        <f t="shared" si="10"/>
        <v>0.216435350698301</v>
      </c>
      <c r="L111" s="13">
        <f>MAX(MIN(I111,Sheet1!$B$3),Sheet1!$B$4)</f>
        <v>-10.8205885428153</v>
      </c>
      <c r="M111" s="13"/>
      <c r="N111" s="13"/>
      <c r="O111" s="13"/>
      <c r="P111" s="13"/>
      <c r="Q111" s="13"/>
    </row>
    <row r="112" spans="1:17" ht="12.75">
      <c r="A112" s="30">
        <f t="shared" si="8"/>
        <v>11</v>
      </c>
      <c r="B112" s="13">
        <f>+Sheet1!$B$2*SIN(Sheet1!B$7*A112*0.001)</f>
        <v>-3.56878591249467</v>
      </c>
      <c r="C112" s="13">
        <f>IF((B112&gt;0),+Sheet1!$B$2,-Sheet1!$B$2)</f>
        <v>-4</v>
      </c>
      <c r="D112" s="13">
        <f>IF(Sheet1!$B$5,Sheet2!C112,Sheet2!B112)</f>
        <v>-3.56878591249467</v>
      </c>
      <c r="E112" s="13">
        <f t="shared" si="9"/>
        <v>-10.5801531276119</v>
      </c>
      <c r="F112" s="13">
        <f t="shared" si="11"/>
        <v>0.240435415203399</v>
      </c>
      <c r="G112" s="13">
        <f t="shared" si="12"/>
        <v>0.240435415203399</v>
      </c>
      <c r="H112" s="13">
        <f t="shared" si="13"/>
        <v>0.240435415203399</v>
      </c>
      <c r="I112" s="13">
        <f t="shared" si="14"/>
        <v>-10.5801531276119</v>
      </c>
      <c r="J112" s="13">
        <f t="shared" si="15"/>
        <v>1</v>
      </c>
      <c r="K112" s="13">
        <f t="shared" si="10"/>
        <v>0.240435415203399</v>
      </c>
      <c r="L112" s="13">
        <f>MAX(MIN(I112,Sheet1!$B$3),Sheet1!$B$4)</f>
        <v>-10.5801531276119</v>
      </c>
      <c r="M112" s="13"/>
      <c r="N112" s="13"/>
      <c r="O112" s="13"/>
      <c r="P112" s="13"/>
      <c r="Q112" s="13"/>
    </row>
    <row r="113" spans="1:17" ht="12.75">
      <c r="A113" s="30">
        <f t="shared" si="8"/>
        <v>11.1</v>
      </c>
      <c r="B113" s="13">
        <f>+Sheet1!$B$2*SIN(Sheet1!B$7*A113*0.001)</f>
        <v>-3.47976920160373</v>
      </c>
      <c r="C113" s="13">
        <f>IF((B113&gt;0),+Sheet1!$B$2,-Sheet1!$B$2)</f>
        <v>-4</v>
      </c>
      <c r="D113" s="13">
        <f>IF(Sheet1!$B$5,Sheet2!C113,Sheet2!B113)</f>
        <v>-3.47976920160373</v>
      </c>
      <c r="E113" s="13">
        <f t="shared" si="9"/>
        <v>-10.3162509336346</v>
      </c>
      <c r="F113" s="13">
        <f t="shared" si="11"/>
        <v>0.2639021939773</v>
      </c>
      <c r="G113" s="13">
        <f t="shared" si="12"/>
        <v>0.2639021939773</v>
      </c>
      <c r="H113" s="13">
        <f t="shared" si="13"/>
        <v>0.2639021939773</v>
      </c>
      <c r="I113" s="13">
        <f t="shared" si="14"/>
        <v>-10.3162509336346</v>
      </c>
      <c r="J113" s="13">
        <f t="shared" si="15"/>
        <v>1</v>
      </c>
      <c r="K113" s="13">
        <f t="shared" si="10"/>
        <v>0.2639021939773</v>
      </c>
      <c r="L113" s="13">
        <f>MAX(MIN(I113,Sheet1!$B$3),Sheet1!$B$4)</f>
        <v>-10.3162509336346</v>
      </c>
      <c r="M113" s="13"/>
      <c r="N113" s="13"/>
      <c r="O113" s="13"/>
      <c r="P113" s="13"/>
      <c r="Q113" s="13"/>
    </row>
    <row r="114" spans="1:17" ht="12.75">
      <c r="A114" s="30">
        <f t="shared" si="8"/>
        <v>11.2</v>
      </c>
      <c r="B114" s="13">
        <f>+Sheet1!$B$2*SIN(Sheet1!B$7*A114*0.001)</f>
        <v>-3.38303436290753</v>
      </c>
      <c r="C114" s="13">
        <f>IF((B114&gt;0),+Sheet1!$B$2,-Sheet1!$B$2)</f>
        <v>-4</v>
      </c>
      <c r="D114" s="13">
        <f>IF(Sheet1!$B$5,Sheet2!C114,Sheet2!B114)</f>
        <v>-3.38303436290753</v>
      </c>
      <c r="E114" s="13">
        <f t="shared" si="9"/>
        <v>-10.0294672959282</v>
      </c>
      <c r="F114" s="13">
        <f t="shared" si="11"/>
        <v>0.286783637706401</v>
      </c>
      <c r="G114" s="13">
        <f t="shared" si="12"/>
        <v>0.286783637706401</v>
      </c>
      <c r="H114" s="13">
        <f t="shared" si="13"/>
        <v>0.286783637706401</v>
      </c>
      <c r="I114" s="13">
        <f t="shared" si="14"/>
        <v>-10.0294672959282</v>
      </c>
      <c r="J114" s="13">
        <f t="shared" si="15"/>
        <v>1</v>
      </c>
      <c r="K114" s="13">
        <f t="shared" si="10"/>
        <v>0.286783637706401</v>
      </c>
      <c r="L114" s="13">
        <f>MAX(MIN(I114,Sheet1!$B$3),Sheet1!$B$4)</f>
        <v>-10.0294672959282</v>
      </c>
      <c r="M114" s="13"/>
      <c r="N114" s="13"/>
      <c r="O114" s="13"/>
      <c r="P114" s="13"/>
      <c r="Q114" s="13"/>
    </row>
    <row r="115" spans="1:17" ht="12.75">
      <c r="A115" s="30">
        <f t="shared" si="8"/>
        <v>11.3</v>
      </c>
      <c r="B115" s="13">
        <f>+Sheet1!$B$2*SIN(Sheet1!B$7*A115*0.001)</f>
        <v>-3.27879595427041</v>
      </c>
      <c r="C115" s="13">
        <f>IF((B115&gt;0),+Sheet1!$B$2,-Sheet1!$B$2)</f>
        <v>-4</v>
      </c>
      <c r="D115" s="13">
        <f>IF(Sheet1!$B$5,Sheet2!C115,Sheet2!B115)</f>
        <v>-3.27879595427041</v>
      </c>
      <c r="E115" s="13">
        <f t="shared" si="9"/>
        <v>-9.72043830057771</v>
      </c>
      <c r="F115" s="13">
        <f t="shared" si="11"/>
        <v>0.30902899535049</v>
      </c>
      <c r="G115" s="13">
        <f t="shared" si="12"/>
        <v>0.30902899535049</v>
      </c>
      <c r="H115" s="13">
        <f t="shared" si="13"/>
        <v>0.30902899535049</v>
      </c>
      <c r="I115" s="13">
        <f t="shared" si="14"/>
        <v>-9.72043830057771</v>
      </c>
      <c r="J115" s="13">
        <f t="shared" si="15"/>
        <v>1</v>
      </c>
      <c r="K115" s="13">
        <f t="shared" si="10"/>
        <v>0.30902899535049</v>
      </c>
      <c r="L115" s="13">
        <f>MAX(MIN(I115,Sheet1!$B$3),Sheet1!$B$4)</f>
        <v>-9.72043830057771</v>
      </c>
      <c r="M115" s="13"/>
      <c r="N115" s="13"/>
      <c r="O115" s="13"/>
      <c r="P115" s="13"/>
      <c r="Q115" s="13"/>
    </row>
    <row r="116" spans="1:17" ht="12.75">
      <c r="A116" s="30">
        <f t="shared" si="8"/>
        <v>11.4</v>
      </c>
      <c r="B116" s="13">
        <f>+Sheet1!$B$2*SIN(Sheet1!B$7*A116*0.001)</f>
        <v>-3.16728517647422</v>
      </c>
      <c r="C116" s="13">
        <f>IF((B116&gt;0),+Sheet1!$B$2,-Sheet1!$B$2)</f>
        <v>-4</v>
      </c>
      <c r="D116" s="13">
        <f>IF(Sheet1!$B$5,Sheet2!C116,Sheet2!B116)</f>
        <v>-3.16728517647422</v>
      </c>
      <c r="E116" s="13">
        <f t="shared" si="9"/>
        <v>-9.38984937386956</v>
      </c>
      <c r="F116" s="13">
        <f t="shared" si="11"/>
        <v>0.330588926708151</v>
      </c>
      <c r="G116" s="13">
        <f t="shared" si="12"/>
        <v>0.330588926708151</v>
      </c>
      <c r="H116" s="13">
        <f t="shared" si="13"/>
        <v>0.330588926708151</v>
      </c>
      <c r="I116" s="13">
        <f t="shared" si="14"/>
        <v>-9.38984937386956</v>
      </c>
      <c r="J116" s="13">
        <f t="shared" si="15"/>
        <v>1</v>
      </c>
      <c r="K116" s="13">
        <f t="shared" si="10"/>
        <v>0.330588926708151</v>
      </c>
      <c r="L116" s="13">
        <f>MAX(MIN(I116,Sheet1!$B$3),Sheet1!$B$4)</f>
        <v>-9.38984937386956</v>
      </c>
      <c r="M116" s="13"/>
      <c r="N116" s="13"/>
      <c r="O116" s="13"/>
      <c r="P116" s="13"/>
      <c r="Q116" s="13"/>
    </row>
    <row r="117" spans="1:17" ht="12.75">
      <c r="A117" s="30">
        <f t="shared" si="8"/>
        <v>11.5</v>
      </c>
      <c r="B117" s="13">
        <f>+Sheet1!$B$2*SIN(Sheet1!B$7*A117*0.001)</f>
        <v>-3.04874936041502</v>
      </c>
      <c r="C117" s="13">
        <f>IF((B117&gt;0),+Sheet1!$B$2,-Sheet1!$B$2)</f>
        <v>-4</v>
      </c>
      <c r="D117" s="13">
        <f>IF(Sheet1!$B$5,Sheet2!C117,Sheet2!B117)</f>
        <v>-3.04874936041502</v>
      </c>
      <c r="E117" s="13">
        <f t="shared" si="9"/>
        <v>-9.03843376201625</v>
      </c>
      <c r="F117" s="13">
        <f t="shared" si="11"/>
        <v>0.351415611853309</v>
      </c>
      <c r="G117" s="13">
        <f t="shared" si="12"/>
        <v>0.351415611853309</v>
      </c>
      <c r="H117" s="13">
        <f t="shared" si="13"/>
        <v>0.351415611853309</v>
      </c>
      <c r="I117" s="13">
        <f t="shared" si="14"/>
        <v>-9.03843376201625</v>
      </c>
      <c r="J117" s="13">
        <f t="shared" si="15"/>
        <v>1</v>
      </c>
      <c r="K117" s="13">
        <f t="shared" si="10"/>
        <v>0.351415611853309</v>
      </c>
      <c r="L117" s="13">
        <f>MAX(MIN(I117,Sheet1!$B$3),Sheet1!$B$4)</f>
        <v>-9.03843376201625</v>
      </c>
      <c r="M117" s="13"/>
      <c r="N117" s="13"/>
      <c r="O117" s="13"/>
      <c r="P117" s="13"/>
      <c r="Q117" s="13"/>
    </row>
    <row r="118" spans="1:17" ht="12.75">
      <c r="A118" s="30">
        <f t="shared" si="8"/>
        <v>11.6</v>
      </c>
      <c r="B118" s="13">
        <f>+Sheet1!$B$2*SIN(Sheet1!B$7*A118*0.001)</f>
        <v>-2.92345141852314</v>
      </c>
      <c r="C118" s="13">
        <f>IF((B118&gt;0),+Sheet1!$B$2,-Sheet1!$B$2)</f>
        <v>-4</v>
      </c>
      <c r="D118" s="13">
        <f>IF(Sheet1!$B$5,Sheet2!C118,Sheet2!B118)</f>
        <v>-2.92345141852314</v>
      </c>
      <c r="E118" s="13">
        <f t="shared" si="9"/>
        <v>-8.66697090481616</v>
      </c>
      <c r="F118" s="13">
        <f t="shared" si="11"/>
        <v>0.37146285720009</v>
      </c>
      <c r="G118" s="13">
        <f t="shared" si="12"/>
        <v>0.37146285720009</v>
      </c>
      <c r="H118" s="13">
        <f t="shared" si="13"/>
        <v>0.37146285720009</v>
      </c>
      <c r="I118" s="13">
        <f t="shared" si="14"/>
        <v>-8.66697090481616</v>
      </c>
      <c r="J118" s="13">
        <f t="shared" si="15"/>
        <v>1</v>
      </c>
      <c r="K118" s="13">
        <f t="shared" si="10"/>
        <v>0.37146285720009</v>
      </c>
      <c r="L118" s="13">
        <f>MAX(MIN(I118,Sheet1!$B$3),Sheet1!$B$4)</f>
        <v>-8.66697090481616</v>
      </c>
      <c r="M118" s="13"/>
      <c r="N118" s="13"/>
      <c r="O118" s="13"/>
      <c r="P118" s="13"/>
      <c r="Q118" s="13"/>
    </row>
    <row r="119" spans="1:17" ht="12.75">
      <c r="A119" s="30">
        <f t="shared" si="8"/>
        <v>11.7</v>
      </c>
      <c r="B119" s="13">
        <f>+Sheet1!$B$2*SIN(Sheet1!B$7*A119*0.001)</f>
        <v>-2.7916692616235</v>
      </c>
      <c r="C119" s="13">
        <f>IF((B119&gt;0),+Sheet1!$B$2,-Sheet1!$B$2)</f>
        <v>-4</v>
      </c>
      <c r="D119" s="13">
        <f>IF(Sheet1!$B$5,Sheet2!C119,Sheet2!B119)</f>
        <v>-2.7916692616235</v>
      </c>
      <c r="E119" s="13">
        <f t="shared" si="9"/>
        <v>-8.27628470685632</v>
      </c>
      <c r="F119" s="13">
        <f t="shared" si="11"/>
        <v>0.390686197959841</v>
      </c>
      <c r="G119" s="13">
        <f t="shared" si="12"/>
        <v>0.390686197959841</v>
      </c>
      <c r="H119" s="13">
        <f t="shared" si="13"/>
        <v>0.390686197959841</v>
      </c>
      <c r="I119" s="13">
        <f t="shared" si="14"/>
        <v>-8.27628470685632</v>
      </c>
      <c r="J119" s="13">
        <f t="shared" si="15"/>
        <v>1</v>
      </c>
      <c r="K119" s="13">
        <f t="shared" si="10"/>
        <v>0.390686197959841</v>
      </c>
      <c r="L119" s="13">
        <f>MAX(MIN(I119,Sheet1!$B$3),Sheet1!$B$4)</f>
        <v>-8.27628470685632</v>
      </c>
      <c r="M119" s="13"/>
      <c r="N119" s="13"/>
      <c r="O119" s="13"/>
      <c r="P119" s="13"/>
      <c r="Q119" s="13"/>
    </row>
    <row r="120" spans="1:17" ht="12.75">
      <c r="A120" s="30">
        <f t="shared" si="8"/>
        <v>11.8</v>
      </c>
      <c r="B120" s="13">
        <f>+Sheet1!$B$2*SIN(Sheet1!B$7*A120*0.001)</f>
        <v>-2.65369518252933</v>
      </c>
      <c r="C120" s="13">
        <f>IF((B120&gt;0),+Sheet1!$B$2,-Sheet1!$B$2)</f>
        <v>-4</v>
      </c>
      <c r="D120" s="13">
        <f>IF(Sheet1!$B$5,Sheet2!C120,Sheet2!B120)</f>
        <v>-2.65369518252933</v>
      </c>
      <c r="E120" s="13">
        <f t="shared" si="9"/>
        <v>-7.86724171009188</v>
      </c>
      <c r="F120" s="13">
        <f t="shared" si="11"/>
        <v>0.409042996764439</v>
      </c>
      <c r="G120" s="13">
        <f t="shared" si="12"/>
        <v>0.409042996764439</v>
      </c>
      <c r="H120" s="13">
        <f t="shared" si="13"/>
        <v>0.409042996764439</v>
      </c>
      <c r="I120" s="13">
        <f t="shared" si="14"/>
        <v>-7.86724171009188</v>
      </c>
      <c r="J120" s="13">
        <f t="shared" si="15"/>
        <v>1</v>
      </c>
      <c r="K120" s="13">
        <f t="shared" si="10"/>
        <v>0.409042996764439</v>
      </c>
      <c r="L120" s="13">
        <f>MAX(MIN(I120,Sheet1!$B$3),Sheet1!$B$4)</f>
        <v>-7.86724171009188</v>
      </c>
      <c r="M120" s="13"/>
      <c r="N120" s="13"/>
      <c r="O120" s="13"/>
      <c r="P120" s="13"/>
      <c r="Q120" s="13"/>
    </row>
    <row r="121" spans="1:17" ht="12.75">
      <c r="A121" s="30">
        <f t="shared" si="8"/>
        <v>11.9</v>
      </c>
      <c r="B121" s="13">
        <f>+Sheet1!$B$2*SIN(Sheet1!B$7*A121*0.001)</f>
        <v>-2.50983520773681</v>
      </c>
      <c r="C121" s="13">
        <f>IF((B121&gt;0),+Sheet1!$B$2,-Sheet1!$B$2)</f>
        <v>-4</v>
      </c>
      <c r="D121" s="13">
        <f>IF(Sheet1!$B$5,Sheet2!C121,Sheet2!B121)</f>
        <v>-2.50983520773681</v>
      </c>
      <c r="E121" s="13">
        <f t="shared" si="9"/>
        <v>-7.44074917185629</v>
      </c>
      <c r="F121" s="13">
        <f t="shared" si="11"/>
        <v>0.42649253823559</v>
      </c>
      <c r="G121" s="13">
        <f t="shared" si="12"/>
        <v>0.42649253823559</v>
      </c>
      <c r="H121" s="13">
        <f t="shared" si="13"/>
        <v>0.42649253823559</v>
      </c>
      <c r="I121" s="13">
        <f t="shared" si="14"/>
        <v>-7.44074917185629</v>
      </c>
      <c r="J121" s="13">
        <f t="shared" si="15"/>
        <v>1</v>
      </c>
      <c r="K121" s="13">
        <f t="shared" si="10"/>
        <v>0.42649253823559</v>
      </c>
      <c r="L121" s="13">
        <f>MAX(MIN(I121,Sheet1!$B$3),Sheet1!$B$4)</f>
        <v>-7.44074917185629</v>
      </c>
      <c r="M121" s="13"/>
      <c r="N121" s="13"/>
      <c r="O121" s="13"/>
      <c r="P121" s="13"/>
      <c r="Q121" s="13"/>
    </row>
    <row r="122" spans="1:17" ht="12.75">
      <c r="A122" s="30">
        <f t="shared" si="8"/>
        <v>12</v>
      </c>
      <c r="B122" s="13">
        <f>+Sheet1!$B$2*SIN(Sheet1!B$7*A122*0.001)</f>
        <v>-2.3604084186583</v>
      </c>
      <c r="C122" s="13">
        <f>IF((B122&gt;0),+Sheet1!$B$2,-Sheet1!$B$2)</f>
        <v>-4</v>
      </c>
      <c r="D122" s="13">
        <f>IF(Sheet1!$B$5,Sheet2!C122,Sheet2!B122)</f>
        <v>-2.3604084186583</v>
      </c>
      <c r="E122" s="13">
        <f t="shared" si="9"/>
        <v>-6.9977530525646</v>
      </c>
      <c r="F122" s="13">
        <f t="shared" si="11"/>
        <v>0.44299611929169</v>
      </c>
      <c r="G122" s="13">
        <f t="shared" si="12"/>
        <v>0.44299611929169</v>
      </c>
      <c r="H122" s="13">
        <f t="shared" si="13"/>
        <v>0.44299611929169</v>
      </c>
      <c r="I122" s="13">
        <f t="shared" si="14"/>
        <v>-6.9977530525646</v>
      </c>
      <c r="J122" s="13">
        <f t="shared" si="15"/>
        <v>1</v>
      </c>
      <c r="K122" s="13">
        <f t="shared" si="10"/>
        <v>0.44299611929169</v>
      </c>
      <c r="L122" s="13">
        <f>MAX(MIN(I122,Sheet1!$B$3),Sheet1!$B$4)</f>
        <v>-6.9977530525646</v>
      </c>
      <c r="M122" s="13"/>
      <c r="N122" s="13"/>
      <c r="O122" s="13"/>
      <c r="P122" s="13"/>
      <c r="Q122" s="13"/>
    </row>
    <row r="123" spans="1:17" ht="12.75">
      <c r="A123" s="30">
        <f t="shared" si="8"/>
        <v>12.1</v>
      </c>
      <c r="B123" s="13">
        <f>+Sheet1!$B$2*SIN(Sheet1!B$7*A123*0.001)</f>
        <v>-2.20574624389978</v>
      </c>
      <c r="C123" s="13">
        <f>IF((B123&gt;0),+Sheet1!$B$2,-Sheet1!$B$2)</f>
        <v>-4</v>
      </c>
      <c r="D123" s="13">
        <f>IF(Sheet1!$B$5,Sheet2!C123,Sheet2!B123)</f>
        <v>-2.20574624389978</v>
      </c>
      <c r="E123" s="13">
        <f t="shared" si="9"/>
        <v>-6.53923591757323</v>
      </c>
      <c r="F123" s="13">
        <f t="shared" si="11"/>
        <v>0.45851713499137</v>
      </c>
      <c r="G123" s="13">
        <f t="shared" si="12"/>
        <v>0.45851713499137</v>
      </c>
      <c r="H123" s="13">
        <f t="shared" si="13"/>
        <v>0.45851713499137</v>
      </c>
      <c r="I123" s="13">
        <f t="shared" si="14"/>
        <v>-6.53923591757323</v>
      </c>
      <c r="J123" s="13">
        <f t="shared" si="15"/>
        <v>1</v>
      </c>
      <c r="K123" s="13">
        <f t="shared" si="10"/>
        <v>0.45851713499137</v>
      </c>
      <c r="L123" s="13">
        <f>MAX(MIN(I123,Sheet1!$B$3),Sheet1!$B$4)</f>
        <v>-6.53923591757323</v>
      </c>
      <c r="M123" s="13"/>
      <c r="N123" s="13"/>
      <c r="O123" s="13"/>
      <c r="P123" s="13"/>
      <c r="Q123" s="13"/>
    </row>
    <row r="124" spans="1:17" ht="12.75">
      <c r="A124" s="30">
        <f t="shared" si="8"/>
        <v>12.2</v>
      </c>
      <c r="B124" s="13">
        <f>+Sheet1!$B$2*SIN(Sheet1!B$7*A124*0.001)</f>
        <v>-2.04619172415225</v>
      </c>
      <c r="C124" s="13">
        <f>IF((B124&gt;0),+Sheet1!$B$2,-Sheet1!$B$2)</f>
        <v>-4</v>
      </c>
      <c r="D124" s="13">
        <f>IF(Sheet1!$B$5,Sheet2!C124,Sheet2!B124)</f>
        <v>-2.04619172415225</v>
      </c>
      <c r="E124" s="13">
        <f t="shared" si="9"/>
        <v>-6.0662147578502</v>
      </c>
      <c r="F124" s="13">
        <f t="shared" si="11"/>
        <v>0.47302115972303</v>
      </c>
      <c r="G124" s="13">
        <f t="shared" si="12"/>
        <v>0.47302115972303</v>
      </c>
      <c r="H124" s="13">
        <f t="shared" si="13"/>
        <v>0.47302115972303</v>
      </c>
      <c r="I124" s="13">
        <f t="shared" si="14"/>
        <v>-6.0662147578502</v>
      </c>
      <c r="J124" s="13">
        <f t="shared" si="15"/>
        <v>1</v>
      </c>
      <c r="K124" s="13">
        <f t="shared" si="10"/>
        <v>0.47302115972303</v>
      </c>
      <c r="L124" s="13">
        <f>MAX(MIN(I124,Sheet1!$B$3),Sheet1!$B$4)</f>
        <v>-6.0662147578502</v>
      </c>
      <c r="M124" s="13"/>
      <c r="N124" s="13"/>
      <c r="O124" s="13"/>
      <c r="P124" s="13"/>
      <c r="Q124" s="13"/>
    </row>
    <row r="125" spans="1:17" ht="12.75">
      <c r="A125" s="30">
        <f t="shared" si="8"/>
        <v>12.3</v>
      </c>
      <c r="B125" s="13">
        <f>+Sheet1!$B$2*SIN(Sheet1!B$7*A125*0.001)</f>
        <v>-1.88209875132749</v>
      </c>
      <c r="C125" s="13">
        <f>IF((B125&gt;0),+Sheet1!$B$2,-Sheet1!$B$2)</f>
        <v>-4</v>
      </c>
      <c r="D125" s="13">
        <f>IF(Sheet1!$B$5,Sheet2!C125,Sheet2!B125)</f>
        <v>-1.88209875132749</v>
      </c>
      <c r="E125" s="13">
        <f t="shared" si="9"/>
        <v>-5.57973873428917</v>
      </c>
      <c r="F125" s="13">
        <f t="shared" si="11"/>
        <v>0.48647602356103</v>
      </c>
      <c r="G125" s="13">
        <f t="shared" si="12"/>
        <v>0.48647602356103</v>
      </c>
      <c r="H125" s="13">
        <f t="shared" si="13"/>
        <v>0.48647602356103</v>
      </c>
      <c r="I125" s="13">
        <f t="shared" si="14"/>
        <v>-5.57973873428917</v>
      </c>
      <c r="J125" s="13">
        <f t="shared" si="15"/>
        <v>1</v>
      </c>
      <c r="K125" s="13">
        <f t="shared" si="10"/>
        <v>0.48647602356103</v>
      </c>
      <c r="L125" s="13">
        <f>MAX(MIN(I125,Sheet1!$B$3),Sheet1!$B$4)</f>
        <v>-5.57973873428917</v>
      </c>
      <c r="M125" s="13"/>
      <c r="N125" s="13"/>
      <c r="O125" s="13"/>
      <c r="P125" s="13"/>
      <c r="Q125" s="13"/>
    </row>
    <row r="126" spans="1:17" ht="12.75">
      <c r="A126" s="30">
        <f t="shared" si="8"/>
        <v>12.4</v>
      </c>
      <c r="B126" s="13">
        <f>+Sheet1!$B$2*SIN(Sheet1!B$7*A126*0.001)</f>
        <v>-1.71383128362583</v>
      </c>
      <c r="C126" s="13">
        <f>IF((B126&gt;0),+Sheet1!$B$2,-Sheet1!$B$2)</f>
        <v>-4</v>
      </c>
      <c r="D126" s="13">
        <f>IF(Sheet1!$B$5,Sheet2!C126,Sheet2!B126)</f>
        <v>-1.71383128362583</v>
      </c>
      <c r="E126" s="13">
        <f t="shared" si="9"/>
        <v>-5.08088685067069</v>
      </c>
      <c r="F126" s="13">
        <f t="shared" si="11"/>
        <v>0.49885188361848</v>
      </c>
      <c r="G126" s="13">
        <f t="shared" si="12"/>
        <v>0.49885188361848</v>
      </c>
      <c r="H126" s="13">
        <f t="shared" si="13"/>
        <v>0.49885188361848</v>
      </c>
      <c r="I126" s="13">
        <f t="shared" si="14"/>
        <v>-5.08088685067069</v>
      </c>
      <c r="J126" s="13">
        <f t="shared" si="15"/>
        <v>1</v>
      </c>
      <c r="K126" s="13">
        <f t="shared" si="10"/>
        <v>0.49885188361848</v>
      </c>
      <c r="L126" s="13">
        <f>MAX(MIN(I126,Sheet1!$B$3),Sheet1!$B$4)</f>
        <v>-5.08088685067069</v>
      </c>
      <c r="M126" s="13"/>
      <c r="N126" s="13"/>
      <c r="O126" s="13"/>
      <c r="P126" s="13"/>
      <c r="Q126" s="13"/>
    </row>
    <row r="127" spans="1:17" ht="12.75">
      <c r="A127" s="30">
        <f t="shared" si="8"/>
        <v>12.5</v>
      </c>
      <c r="B127" s="13">
        <f>+Sheet1!$B$2*SIN(Sheet1!B$7*A127*0.001)</f>
        <v>-1.54176253827692</v>
      </c>
      <c r="C127" s="13">
        <f>IF((B127&gt;0),+Sheet1!$B$2,-Sheet1!$B$2)</f>
        <v>-4</v>
      </c>
      <c r="D127" s="13">
        <f>IF(Sheet1!$B$5,Sheet2!C127,Sheet2!B127)</f>
        <v>-1.54176253827692</v>
      </c>
      <c r="E127" s="13">
        <f t="shared" si="9"/>
        <v>-4.57076556043198</v>
      </c>
      <c r="F127" s="13">
        <f t="shared" si="11"/>
        <v>0.51012129023871</v>
      </c>
      <c r="G127" s="13">
        <f t="shared" si="12"/>
        <v>0.51012129023871</v>
      </c>
      <c r="H127" s="13">
        <f t="shared" si="13"/>
        <v>0.51012129023871</v>
      </c>
      <c r="I127" s="13">
        <f t="shared" si="14"/>
        <v>-4.57076556043198</v>
      </c>
      <c r="J127" s="13">
        <f t="shared" si="15"/>
        <v>1</v>
      </c>
      <c r="K127" s="13">
        <f t="shared" si="10"/>
        <v>0.51012129023871</v>
      </c>
      <c r="L127" s="13">
        <f>MAX(MIN(I127,Sheet1!$B$3),Sheet1!$B$4)</f>
        <v>-4.57076556043198</v>
      </c>
      <c r="M127" s="13"/>
      <c r="N127" s="13"/>
      <c r="O127" s="13"/>
      <c r="P127" s="13"/>
      <c r="Q127" s="13"/>
    </row>
    <row r="128" spans="1:17" ht="12.75">
      <c r="A128" s="30">
        <f t="shared" si="8"/>
        <v>12.6</v>
      </c>
      <c r="B128" s="13">
        <f>+Sheet1!$B$2*SIN(Sheet1!B$7*A128*0.001)</f>
        <v>-1.36627416374389</v>
      </c>
      <c r="C128" s="13">
        <f>IF((B128&gt;0),+Sheet1!$B$2,-Sheet1!$B$2)</f>
        <v>-4</v>
      </c>
      <c r="D128" s="13">
        <f>IF(Sheet1!$B$5,Sheet2!C128,Sheet2!B128)</f>
        <v>-1.36627416374389</v>
      </c>
      <c r="E128" s="13">
        <f t="shared" si="9"/>
        <v>-4.05050631255311</v>
      </c>
      <c r="F128" s="13">
        <f t="shared" si="11"/>
        <v>0.52025924787887</v>
      </c>
      <c r="G128" s="13">
        <f t="shared" si="12"/>
        <v>0.52025924787887</v>
      </c>
      <c r="H128" s="13">
        <f t="shared" si="13"/>
        <v>0.52025924787887</v>
      </c>
      <c r="I128" s="13">
        <f t="shared" si="14"/>
        <v>-4.05050631255311</v>
      </c>
      <c r="J128" s="13">
        <f t="shared" si="15"/>
        <v>1</v>
      </c>
      <c r="K128" s="13">
        <f t="shared" si="10"/>
        <v>0.52025924787887</v>
      </c>
      <c r="L128" s="13">
        <f>MAX(MIN(I128,Sheet1!$B$3),Sheet1!$B$4)</f>
        <v>-4.05050631255311</v>
      </c>
      <c r="M128" s="13"/>
      <c r="N128" s="13"/>
      <c r="O128" s="13"/>
      <c r="P128" s="13"/>
      <c r="Q128" s="13"/>
    </row>
    <row r="129" spans="1:17" ht="12.75">
      <c r="A129" s="30">
        <f t="shared" si="8"/>
        <v>12.7</v>
      </c>
      <c r="B129" s="13">
        <f>+Sheet1!$B$2*SIN(Sheet1!B$7*A129*0.001)</f>
        <v>-1.18775539322714</v>
      </c>
      <c r="C129" s="13">
        <f>IF((B129&gt;0),+Sheet1!$B$2,-Sheet1!$B$2)</f>
        <v>-4</v>
      </c>
      <c r="D129" s="13">
        <f>IF(Sheet1!$B$5,Sheet2!C129,Sheet2!B129)</f>
        <v>-1.18775539322714</v>
      </c>
      <c r="E129" s="13">
        <f t="shared" si="9"/>
        <v>-3.52126304200345</v>
      </c>
      <c r="F129" s="13">
        <f t="shared" si="11"/>
        <v>0.52924327054966</v>
      </c>
      <c r="G129" s="13">
        <f t="shared" si="12"/>
        <v>0.52924327054966</v>
      </c>
      <c r="H129" s="13">
        <f t="shared" si="13"/>
        <v>0.52924327054966</v>
      </c>
      <c r="I129" s="13">
        <f t="shared" si="14"/>
        <v>-3.52126304200345</v>
      </c>
      <c r="J129" s="13">
        <f t="shared" si="15"/>
        <v>1</v>
      </c>
      <c r="K129" s="13">
        <f t="shared" si="10"/>
        <v>0.52924327054966</v>
      </c>
      <c r="L129" s="13">
        <f>MAX(MIN(I129,Sheet1!$B$3),Sheet1!$B$4)</f>
        <v>-3.52126304200345</v>
      </c>
      <c r="M129" s="13"/>
      <c r="N129" s="13"/>
      <c r="O129" s="13"/>
      <c r="P129" s="13"/>
      <c r="Q129" s="13"/>
    </row>
    <row r="130" spans="1:17" ht="12.75">
      <c r="A130" s="30">
        <f t="shared" si="8"/>
        <v>12.8</v>
      </c>
      <c r="B130" s="13">
        <f>+Sheet1!$B$2*SIN(Sheet1!B$7*A130*0.001)</f>
        <v>-1.00660218134513</v>
      </c>
      <c r="C130" s="13">
        <f>IF((B130&gt;0),+Sheet1!$B$2,-Sheet1!$B$2)</f>
        <v>-4</v>
      </c>
      <c r="D130" s="13">
        <f>IF(Sheet1!$B$5,Sheet2!C130,Sheet2!B130)</f>
        <v>-1.00660218134513</v>
      </c>
      <c r="E130" s="13">
        <f t="shared" si="9"/>
        <v>-2.98420961031396</v>
      </c>
      <c r="F130" s="13">
        <f t="shared" si="11"/>
        <v>0.53705343168949</v>
      </c>
      <c r="G130" s="13">
        <f t="shared" si="12"/>
        <v>0.53705343168949</v>
      </c>
      <c r="H130" s="13">
        <f t="shared" si="13"/>
        <v>0.53705343168949</v>
      </c>
      <c r="I130" s="13">
        <f t="shared" si="14"/>
        <v>-2.98420961031396</v>
      </c>
      <c r="J130" s="13">
        <f t="shared" si="15"/>
        <v>1</v>
      </c>
      <c r="K130" s="13">
        <f t="shared" si="10"/>
        <v>0.53705343168949</v>
      </c>
      <c r="L130" s="13">
        <f>MAX(MIN(I130,Sheet1!$B$3),Sheet1!$B$4)</f>
        <v>-2.98420961031396</v>
      </c>
      <c r="M130" s="13"/>
      <c r="N130" s="13"/>
      <c r="O130" s="13"/>
      <c r="P130" s="13"/>
      <c r="Q130" s="13"/>
    </row>
    <row r="131" spans="1:17" ht="12.75">
      <c r="A131" s="30">
        <f aca="true" t="shared" si="16" ref="A131:A194">+A130+$Y$4</f>
        <v>12.9</v>
      </c>
      <c r="B131" s="13">
        <f>+Sheet1!$B$2*SIN(Sheet1!B$7*A131*0.001)</f>
        <v>-0.823216325907006</v>
      </c>
      <c r="C131" s="13">
        <f>IF((B131&gt;0),+Sheet1!$B$2,-Sheet1!$B$2)</f>
        <v>-4</v>
      </c>
      <c r="D131" s="13">
        <f>IF(Sheet1!$B$5,Sheet2!C131,Sheet2!B131)</f>
        <v>-0.823216325907006</v>
      </c>
      <c r="E131" s="13">
        <f aca="true" t="shared" si="17" ref="E131:E194">+(D131-$W$4)*$X$4+$W$4</f>
        <v>-2.44053720195221</v>
      </c>
      <c r="F131" s="13">
        <f t="shared" si="11"/>
        <v>0.54367240836175</v>
      </c>
      <c r="G131" s="13">
        <f t="shared" si="12"/>
        <v>0.54367240836175</v>
      </c>
      <c r="H131" s="13">
        <f t="shared" si="13"/>
        <v>0.54367240836175</v>
      </c>
      <c r="I131" s="13">
        <f t="shared" si="14"/>
        <v>-2.44053720195221</v>
      </c>
      <c r="J131" s="13">
        <f t="shared" si="15"/>
        <v>1</v>
      </c>
      <c r="K131" s="13">
        <f aca="true" t="shared" si="18" ref="K131:K194">IF(J132&gt;0,G131,H131)</f>
        <v>0.54367240836175</v>
      </c>
      <c r="L131" s="13">
        <f>MAX(MIN(I131,Sheet1!$B$3),Sheet1!$B$4)</f>
        <v>-2.44053720195221</v>
      </c>
      <c r="M131" s="13"/>
      <c r="N131" s="13"/>
      <c r="O131" s="13"/>
      <c r="P131" s="13"/>
      <c r="Q131" s="13"/>
    </row>
    <row r="132" spans="1:17" ht="12.75">
      <c r="A132" s="30">
        <f t="shared" si="16"/>
        <v>13</v>
      </c>
      <c r="B132" s="13">
        <f>+Sheet1!$B$2*SIN(Sheet1!B$7*A132*0.001)</f>
        <v>-0.638004576725191</v>
      </c>
      <c r="C132" s="13">
        <f>IF((B132&gt;0),+Sheet1!$B$2,-Sheet1!$B$2)</f>
        <v>-4</v>
      </c>
      <c r="D132" s="13">
        <f>IF(Sheet1!$B$5,Sheet2!C132,Sheet2!B132)</f>
        <v>-0.638004576725191</v>
      </c>
      <c r="E132" s="13">
        <f t="shared" si="17"/>
        <v>-1.89145168227567</v>
      </c>
      <c r="F132" s="13">
        <f aca="true" t="shared" si="19" ref="F132:F195">+E132-I131</f>
        <v>0.54908551967654</v>
      </c>
      <c r="G132" s="13">
        <f aca="true" t="shared" si="20" ref="G132:G195">MIN(F132,$Y$5)</f>
        <v>0.54908551967654</v>
      </c>
      <c r="H132" s="13">
        <f aca="true" t="shared" si="21" ref="H132:H195">MAX(F132,$Y$6)</f>
        <v>0.54908551967654</v>
      </c>
      <c r="I132" s="13">
        <f aca="true" t="shared" si="22" ref="I132:I195">I131+IF(J132&gt;0,G132,H132)</f>
        <v>-1.89145168227567</v>
      </c>
      <c r="J132" s="13">
        <f aca="true" t="shared" si="23" ref="J132:J195">IF(E132&gt;I131,1,-1)</f>
        <v>1</v>
      </c>
      <c r="K132" s="13">
        <f t="shared" si="18"/>
        <v>0.54908551967654</v>
      </c>
      <c r="L132" s="13">
        <f>MAX(MIN(I132,Sheet1!$B$3),Sheet1!$B$4)</f>
        <v>-1.89145168227567</v>
      </c>
      <c r="M132" s="13"/>
      <c r="N132" s="13"/>
      <c r="O132" s="13"/>
      <c r="P132" s="13"/>
      <c r="Q132" s="13"/>
    </row>
    <row r="133" spans="1:17" ht="12.75">
      <c r="A133" s="30">
        <f t="shared" si="16"/>
        <v>13.1</v>
      </c>
      <c r="B133" s="13">
        <f>+Sheet1!$B$2*SIN(Sheet1!B$7*A133*0.001)</f>
        <v>-0.451377733444252</v>
      </c>
      <c r="C133" s="13">
        <f>IF((B133&gt;0),+Sheet1!$B$2,-Sheet1!$B$2)</f>
        <v>-4</v>
      </c>
      <c r="D133" s="13">
        <f>IF(Sheet1!$B$5,Sheet2!C133,Sheet2!B133)</f>
        <v>-0.451377733444252</v>
      </c>
      <c r="E133" s="13">
        <f t="shared" si="17"/>
        <v>-1.3381709229221599</v>
      </c>
      <c r="F133" s="13">
        <f t="shared" si="19"/>
        <v>0.55328075935351</v>
      </c>
      <c r="G133" s="13">
        <f t="shared" si="20"/>
        <v>0.55328075935351</v>
      </c>
      <c r="H133" s="13">
        <f t="shared" si="21"/>
        <v>0.55328075935351</v>
      </c>
      <c r="I133" s="13">
        <f t="shared" si="22"/>
        <v>-1.3381709229221599</v>
      </c>
      <c r="J133" s="13">
        <f t="shared" si="23"/>
        <v>1</v>
      </c>
      <c r="K133" s="13">
        <f t="shared" si="18"/>
        <v>0.55328075935351</v>
      </c>
      <c r="L133" s="13">
        <f>MAX(MIN(I133,Sheet1!$B$3),Sheet1!$B$4)</f>
        <v>-1.3381709229221599</v>
      </c>
      <c r="M133" s="13"/>
      <c r="N133" s="13"/>
      <c r="O133" s="13"/>
      <c r="P133" s="13"/>
      <c r="Q133" s="13"/>
    </row>
    <row r="134" spans="1:17" ht="12.75">
      <c r="A134" s="30">
        <f t="shared" si="16"/>
        <v>13.2</v>
      </c>
      <c r="B134" s="13">
        <f>+Sheet1!$B$2*SIN(Sheet1!B$7*A134*0.001)</f>
        <v>-0.263749734387355</v>
      </c>
      <c r="C134" s="13">
        <f>IF((B134&gt;0),+Sheet1!$B$2,-Sheet1!$B$2)</f>
        <v>-4</v>
      </c>
      <c r="D134" s="13">
        <f>IF(Sheet1!$B$5,Sheet2!C134,Sheet2!B134)</f>
        <v>-0.263749734387355</v>
      </c>
      <c r="E134" s="13">
        <f t="shared" si="17"/>
        <v>-0.781922100570765</v>
      </c>
      <c r="F134" s="13">
        <f t="shared" si="19"/>
        <v>0.556248822351395</v>
      </c>
      <c r="G134" s="13">
        <f t="shared" si="20"/>
        <v>0.556248822351395</v>
      </c>
      <c r="H134" s="13">
        <f t="shared" si="21"/>
        <v>0.556248822351395</v>
      </c>
      <c r="I134" s="13">
        <f t="shared" si="22"/>
        <v>-0.781922100570765</v>
      </c>
      <c r="J134" s="13">
        <f t="shared" si="23"/>
        <v>1</v>
      </c>
      <c r="K134" s="13">
        <f t="shared" si="18"/>
        <v>0.556248822351395</v>
      </c>
      <c r="L134" s="13">
        <f>MAX(MIN(I134,Sheet1!$B$3),Sheet1!$B$4)</f>
        <v>-0.781922100570765</v>
      </c>
      <c r="M134" s="13"/>
      <c r="N134" s="13"/>
      <c r="O134" s="13"/>
      <c r="P134" s="13"/>
      <c r="Q134" s="13"/>
    </row>
    <row r="135" spans="1:17" ht="12.75">
      <c r="A135" s="30">
        <f t="shared" si="16"/>
        <v>13.3</v>
      </c>
      <c r="B135" s="13">
        <f>+Sheet1!$B$2*SIN(Sheet1!B$7*A135*0.001)</f>
        <v>-0.0755367384411056</v>
      </c>
      <c r="C135" s="13">
        <f>IF((B135&gt;0),+Sheet1!$B$2,-Sheet1!$B$2)</f>
        <v>-4</v>
      </c>
      <c r="D135" s="13">
        <f>IF(Sheet1!$B$5,Sheet2!C135,Sheet2!B135)</f>
        <v>-0.0755367384411056</v>
      </c>
      <c r="E135" s="13">
        <f t="shared" si="17"/>
        <v>-0.223938975064103</v>
      </c>
      <c r="F135" s="13">
        <f t="shared" si="19"/>
        <v>0.557983125506662</v>
      </c>
      <c r="G135" s="13">
        <f t="shared" si="20"/>
        <v>0.557983125506662</v>
      </c>
      <c r="H135" s="13">
        <f t="shared" si="21"/>
        <v>0.557983125506662</v>
      </c>
      <c r="I135" s="13">
        <f t="shared" si="22"/>
        <v>-0.223938975064103</v>
      </c>
      <c r="J135" s="13">
        <f t="shared" si="23"/>
        <v>1</v>
      </c>
      <c r="K135" s="13">
        <f t="shared" si="18"/>
        <v>0.557983125506662</v>
      </c>
      <c r="L135" s="13">
        <f>MAX(MIN(I135,Sheet1!$B$3),Sheet1!$B$4)</f>
        <v>-0.223938975064103</v>
      </c>
      <c r="M135" s="13"/>
      <c r="N135" s="13"/>
      <c r="O135" s="13"/>
      <c r="P135" s="13"/>
      <c r="Q135" s="13"/>
    </row>
    <row r="136" spans="1:17" ht="12.75">
      <c r="A136" s="30">
        <f t="shared" si="16"/>
        <v>13.4</v>
      </c>
      <c r="B136" s="13">
        <f>+Sheet1!$B$2*SIN(Sheet1!B$7*A136*0.001)</f>
        <v>0.112843797984844</v>
      </c>
      <c r="C136" s="13">
        <f>IF((B136&gt;0),+Sheet1!$B$2,-Sheet1!$B$2)</f>
        <v>4</v>
      </c>
      <c r="D136" s="13">
        <f>IF(Sheet1!$B$5,Sheet2!C136,Sheet2!B136)</f>
        <v>0.112843797984844</v>
      </c>
      <c r="E136" s="13">
        <f t="shared" si="17"/>
        <v>0.334540847070982</v>
      </c>
      <c r="F136" s="13">
        <f t="shared" si="19"/>
        <v>0.558479822135085</v>
      </c>
      <c r="G136" s="13">
        <f t="shared" si="20"/>
        <v>0.558479822135085</v>
      </c>
      <c r="H136" s="13">
        <f t="shared" si="21"/>
        <v>0.558479822135085</v>
      </c>
      <c r="I136" s="13">
        <f t="shared" si="22"/>
        <v>0.334540847070982</v>
      </c>
      <c r="J136" s="13">
        <f t="shared" si="23"/>
        <v>1</v>
      </c>
      <c r="K136" s="13">
        <f t="shared" si="18"/>
        <v>0.558479822135085</v>
      </c>
      <c r="L136" s="13">
        <f>MAX(MIN(I136,Sheet1!$B$3),Sheet1!$B$4)</f>
        <v>0.334540847070982</v>
      </c>
      <c r="M136" s="13"/>
      <c r="N136" s="13"/>
      <c r="O136" s="13"/>
      <c r="P136" s="13"/>
      <c r="Q136" s="13"/>
    </row>
    <row r="137" spans="1:17" ht="12.75">
      <c r="A137" s="30">
        <f t="shared" si="16"/>
        <v>13.5</v>
      </c>
      <c r="B137" s="13">
        <f>+Sheet1!$B$2*SIN(Sheet1!B$7*A137*0.001)</f>
        <v>0.300974046876066</v>
      </c>
      <c r="C137" s="13">
        <f>IF((B137&gt;0),+Sheet1!$B$2,-Sheet1!$B$2)</f>
        <v>4</v>
      </c>
      <c r="D137" s="13">
        <f>IF(Sheet1!$B$5,Sheet2!C137,Sheet2!B137)</f>
        <v>0.300974046876066</v>
      </c>
      <c r="E137" s="13">
        <f t="shared" si="17"/>
        <v>0.892278657634547</v>
      </c>
      <c r="F137" s="13">
        <f t="shared" si="19"/>
        <v>0.557737810563565</v>
      </c>
      <c r="G137" s="13">
        <f t="shared" si="20"/>
        <v>0.557737810563565</v>
      </c>
      <c r="H137" s="13">
        <f t="shared" si="21"/>
        <v>0.557737810563565</v>
      </c>
      <c r="I137" s="13">
        <f t="shared" si="22"/>
        <v>0.892278657634547</v>
      </c>
      <c r="J137" s="13">
        <f t="shared" si="23"/>
        <v>1</v>
      </c>
      <c r="K137" s="13">
        <f t="shared" si="18"/>
        <v>0.557737810563565</v>
      </c>
      <c r="L137" s="13">
        <f>MAX(MIN(I137,Sheet1!$B$3),Sheet1!$B$4)</f>
        <v>0.892278657634547</v>
      </c>
      <c r="M137" s="13"/>
      <c r="N137" s="13"/>
      <c r="O137" s="13"/>
      <c r="P137" s="13"/>
      <c r="Q137" s="13"/>
    </row>
    <row r="138" spans="1:17" ht="12.75">
      <c r="A138" s="30">
        <f t="shared" si="16"/>
        <v>13.6</v>
      </c>
      <c r="B138" s="13">
        <f>+Sheet1!$B$2*SIN(Sheet1!B$7*A138*0.001)</f>
        <v>0.488436735355871</v>
      </c>
      <c r="C138" s="13">
        <f>IF((B138&gt;0),+Sheet1!$B$2,-Sheet1!$B$2)</f>
        <v>4</v>
      </c>
      <c r="D138" s="13">
        <f>IF(Sheet1!$B$5,Sheet2!C138,Sheet2!B138)</f>
        <v>0.488436735355871</v>
      </c>
      <c r="E138" s="13">
        <f t="shared" si="17"/>
        <v>1.44803739420827</v>
      </c>
      <c r="F138" s="13">
        <f t="shared" si="19"/>
        <v>0.555758736573723</v>
      </c>
      <c r="G138" s="13">
        <f t="shared" si="20"/>
        <v>0.555758736573723</v>
      </c>
      <c r="H138" s="13">
        <f t="shared" si="21"/>
        <v>0.555758736573723</v>
      </c>
      <c r="I138" s="13">
        <f t="shared" si="22"/>
        <v>1.44803739420827</v>
      </c>
      <c r="J138" s="13">
        <f t="shared" si="23"/>
        <v>1</v>
      </c>
      <c r="K138" s="13">
        <f t="shared" si="18"/>
        <v>0.555758736573723</v>
      </c>
      <c r="L138" s="13">
        <f>MAX(MIN(I138,Sheet1!$B$3),Sheet1!$B$4)</f>
        <v>1.44803739420827</v>
      </c>
      <c r="M138" s="13"/>
      <c r="N138" s="13"/>
      <c r="O138" s="13"/>
      <c r="P138" s="13"/>
      <c r="Q138" s="13"/>
    </row>
    <row r="139" spans="1:17" ht="12.75">
      <c r="A139" s="30">
        <f t="shared" si="16"/>
        <v>13.7</v>
      </c>
      <c r="B139" s="13">
        <f>+Sheet1!$B$2*SIN(Sheet1!B$7*A139*0.001)</f>
        <v>0.674816071196511</v>
      </c>
      <c r="C139" s="13">
        <f>IF((B139&gt;0),+Sheet1!$B$2,-Sheet1!$B$2)</f>
        <v>4</v>
      </c>
      <c r="D139" s="13">
        <f>IF(Sheet1!$B$5,Sheet2!C139,Sheet2!B139)</f>
        <v>0.674816071196511</v>
      </c>
      <c r="E139" s="13">
        <f t="shared" si="17"/>
        <v>2.0005843839598</v>
      </c>
      <c r="F139" s="13">
        <f t="shared" si="19"/>
        <v>0.55254698975153</v>
      </c>
      <c r="G139" s="13">
        <f t="shared" si="20"/>
        <v>0.55254698975153</v>
      </c>
      <c r="H139" s="13">
        <f t="shared" si="21"/>
        <v>0.55254698975153</v>
      </c>
      <c r="I139" s="13">
        <f t="shared" si="22"/>
        <v>2.0005843839598</v>
      </c>
      <c r="J139" s="13">
        <f t="shared" si="23"/>
        <v>1</v>
      </c>
      <c r="K139" s="13">
        <f t="shared" si="18"/>
        <v>0.55254698975153</v>
      </c>
      <c r="L139" s="13">
        <f>MAX(MIN(I139,Sheet1!$B$3),Sheet1!$B$4)</f>
        <v>2.0005843839598</v>
      </c>
      <c r="M139" s="13"/>
      <c r="N139" s="13"/>
      <c r="O139" s="13"/>
      <c r="P139" s="13"/>
      <c r="Q139" s="13"/>
    </row>
    <row r="140" spans="1:17" ht="12.75">
      <c r="A140" s="30">
        <f t="shared" si="16"/>
        <v>13.8</v>
      </c>
      <c r="B140" s="13">
        <f>+Sheet1!$B$2*SIN(Sheet1!B$7*A140*0.001)</f>
        <v>0.859698665046291</v>
      </c>
      <c r="C140" s="13">
        <f>IF((B140&gt;0),+Sheet1!$B$2,-Sheet1!$B$2)</f>
        <v>4</v>
      </c>
      <c r="D140" s="13">
        <f>IF(Sheet1!$B$5,Sheet2!C140,Sheet2!B140)</f>
        <v>0.859698665046291</v>
      </c>
      <c r="E140" s="13">
        <f t="shared" si="17"/>
        <v>2.54869407771091</v>
      </c>
      <c r="F140" s="13">
        <f t="shared" si="19"/>
        <v>0.54810969375111</v>
      </c>
      <c r="G140" s="13">
        <f t="shared" si="20"/>
        <v>0.54810969375111</v>
      </c>
      <c r="H140" s="13">
        <f t="shared" si="21"/>
        <v>0.54810969375111</v>
      </c>
      <c r="I140" s="13">
        <f t="shared" si="22"/>
        <v>2.54869407771091</v>
      </c>
      <c r="J140" s="13">
        <f t="shared" si="23"/>
        <v>1</v>
      </c>
      <c r="K140" s="13">
        <f t="shared" si="18"/>
        <v>0.54810969375111</v>
      </c>
      <c r="L140" s="13">
        <f>MAX(MIN(I140,Sheet1!$B$3),Sheet1!$B$4)</f>
        <v>2.54869407771091</v>
      </c>
      <c r="M140" s="13"/>
      <c r="N140" s="13"/>
      <c r="O140" s="13"/>
      <c r="P140" s="13"/>
      <c r="Q140" s="13"/>
    </row>
    <row r="141" spans="1:17" ht="12.75">
      <c r="A141" s="30">
        <f t="shared" si="16"/>
        <v>13.9</v>
      </c>
      <c r="B141" s="13">
        <f>+Sheet1!$B$2*SIN(Sheet1!B$7*A141*0.001)</f>
        <v>1.04267444732714</v>
      </c>
      <c r="C141" s="13">
        <f>IF((B141&gt;0),+Sheet1!$B$2,-Sheet1!$B$2)</f>
        <v>4</v>
      </c>
      <c r="D141" s="13">
        <f>IF(Sheet1!$B$5,Sheet2!C141,Sheet2!B141)</f>
        <v>1.04267444732714</v>
      </c>
      <c r="E141" s="13">
        <f t="shared" si="17"/>
        <v>3.09115076820561</v>
      </c>
      <c r="F141" s="13">
        <f t="shared" si="19"/>
        <v>0.5424566904947</v>
      </c>
      <c r="G141" s="13">
        <f t="shared" si="20"/>
        <v>0.5424566904947</v>
      </c>
      <c r="H141" s="13">
        <f t="shared" si="21"/>
        <v>0.5424566904947</v>
      </c>
      <c r="I141" s="13">
        <f t="shared" si="22"/>
        <v>3.09115076820561</v>
      </c>
      <c r="J141" s="13">
        <f t="shared" si="23"/>
        <v>1</v>
      </c>
      <c r="K141" s="13">
        <f t="shared" si="18"/>
        <v>0.5424566904947</v>
      </c>
      <c r="L141" s="13">
        <f>MAX(MIN(I141,Sheet1!$B$3),Sheet1!$B$4)</f>
        <v>3.09115076820561</v>
      </c>
      <c r="M141" s="13"/>
      <c r="N141" s="13"/>
      <c r="O141" s="13"/>
      <c r="P141" s="13"/>
      <c r="Q141" s="13"/>
    </row>
    <row r="142" spans="1:17" ht="12.75">
      <c r="A142" s="30">
        <f t="shared" si="16"/>
        <v>14</v>
      </c>
      <c r="B142" s="13">
        <f>+Sheet1!$B$2*SIN(Sheet1!B$7*A142*0.001)</f>
        <v>1.22333757776888</v>
      </c>
      <c r="C142" s="13">
        <f>IF((B142&gt;0),+Sheet1!$B$2,-Sheet1!$B$2)</f>
        <v>4</v>
      </c>
      <c r="D142" s="13">
        <f>IF(Sheet1!$B$5,Sheet2!C142,Sheet2!B142)</f>
        <v>1.22333757776888</v>
      </c>
      <c r="E142" s="13">
        <f t="shared" si="17"/>
        <v>3.62675128654861</v>
      </c>
      <c r="F142" s="13">
        <f t="shared" si="19"/>
        <v>0.535600518343</v>
      </c>
      <c r="G142" s="13">
        <f t="shared" si="20"/>
        <v>0.535600518343</v>
      </c>
      <c r="H142" s="13">
        <f t="shared" si="21"/>
        <v>0.535600518343</v>
      </c>
      <c r="I142" s="13">
        <f t="shared" si="22"/>
        <v>3.62675128654861</v>
      </c>
      <c r="J142" s="13">
        <f t="shared" si="23"/>
        <v>1</v>
      </c>
      <c r="K142" s="13">
        <f t="shared" si="18"/>
        <v>0.535600518343</v>
      </c>
      <c r="L142" s="13">
        <f>MAX(MIN(I142,Sheet1!$B$3),Sheet1!$B$4)</f>
        <v>3.62675128654861</v>
      </c>
      <c r="M142" s="13"/>
      <c r="N142" s="13"/>
      <c r="O142" s="13"/>
      <c r="P142" s="13"/>
      <c r="Q142" s="13"/>
    </row>
    <row r="143" spans="1:17" ht="12.75">
      <c r="A143" s="30">
        <f t="shared" si="16"/>
        <v>14.1</v>
      </c>
      <c r="B143" s="13">
        <f>+Sheet1!$B$2*SIN(Sheet1!B$7*A143*0.001)</f>
        <v>1.40128734556293</v>
      </c>
      <c r="C143" s="13">
        <f>IF((B143&gt;0),+Sheet1!$B$2,-Sheet1!$B$2)</f>
        <v>4</v>
      </c>
      <c r="D143" s="13">
        <f>IF(Sheet1!$B$5,Sheet2!C143,Sheet2!B143)</f>
        <v>1.40128734556293</v>
      </c>
      <c r="E143" s="13">
        <f t="shared" si="17"/>
        <v>4.15430767083392</v>
      </c>
      <c r="F143" s="13">
        <f t="shared" si="19"/>
        <v>0.52755638428531</v>
      </c>
      <c r="G143" s="13">
        <f t="shared" si="20"/>
        <v>0.52755638428531</v>
      </c>
      <c r="H143" s="13">
        <f t="shared" si="21"/>
        <v>0.52755638428531</v>
      </c>
      <c r="I143" s="13">
        <f t="shared" si="22"/>
        <v>4.15430767083392</v>
      </c>
      <c r="J143" s="13">
        <f t="shared" si="23"/>
        <v>1</v>
      </c>
      <c r="K143" s="13">
        <f t="shared" si="18"/>
        <v>0.52755638428531</v>
      </c>
      <c r="L143" s="13">
        <f>MAX(MIN(I143,Sheet1!$B$3),Sheet1!$B$4)</f>
        <v>4.15430767083392</v>
      </c>
      <c r="M143" s="13"/>
      <c r="N143" s="13"/>
      <c r="O143" s="13"/>
      <c r="P143" s="13"/>
      <c r="Q143" s="13"/>
    </row>
    <row r="144" spans="1:17" ht="12.75">
      <c r="A144" s="30">
        <f t="shared" si="16"/>
        <v>14.2</v>
      </c>
      <c r="B144" s="13">
        <f>+Sheet1!$B$2*SIN(Sheet1!B$7*A144*0.001)</f>
        <v>1.57612905813885</v>
      </c>
      <c r="C144" s="13">
        <f>IF((B144&gt;0),+Sheet1!$B$2,-Sheet1!$B$2)</f>
        <v>4</v>
      </c>
      <c r="D144" s="13">
        <f>IF(Sheet1!$B$5,Sheet2!C144,Sheet2!B144)</f>
        <v>1.57612905813885</v>
      </c>
      <c r="E144" s="13">
        <f t="shared" si="17"/>
        <v>4.67264980104426</v>
      </c>
      <c r="F144" s="13">
        <f t="shared" si="19"/>
        <v>0.51834213021034</v>
      </c>
      <c r="G144" s="13">
        <f t="shared" si="20"/>
        <v>0.51834213021034</v>
      </c>
      <c r="H144" s="13">
        <f t="shared" si="21"/>
        <v>0.51834213021034</v>
      </c>
      <c r="I144" s="13">
        <f t="shared" si="22"/>
        <v>4.67264980104426</v>
      </c>
      <c r="J144" s="13">
        <f t="shared" si="23"/>
        <v>1</v>
      </c>
      <c r="K144" s="13">
        <f t="shared" si="18"/>
        <v>0.51834213021034</v>
      </c>
      <c r="L144" s="13">
        <f>MAX(MIN(I144,Sheet1!$B$3),Sheet1!$B$4)</f>
        <v>4.67264980104426</v>
      </c>
      <c r="M144" s="13"/>
      <c r="N144" s="13"/>
      <c r="O144" s="13"/>
      <c r="P144" s="13"/>
      <c r="Q144" s="13"/>
    </row>
    <row r="145" spans="1:17" ht="12.75">
      <c r="A145" s="30">
        <f t="shared" si="16"/>
        <v>14.3</v>
      </c>
      <c r="B145" s="13">
        <f>+Sheet1!$B$2*SIN(Sheet1!B$7*A145*0.001)</f>
        <v>1.74747491659241</v>
      </c>
      <c r="C145" s="13">
        <f>IF((B145&gt;0),+Sheet1!$B$2,-Sheet1!$B$2)</f>
        <v>4</v>
      </c>
      <c r="D145" s="13">
        <f>IF(Sheet1!$B$5,Sheet2!C145,Sheet2!B145)</f>
        <v>1.74747491659241</v>
      </c>
      <c r="E145" s="13">
        <f t="shared" si="17"/>
        <v>5.18062799437711</v>
      </c>
      <c r="F145" s="13">
        <f t="shared" si="19"/>
        <v>0.50797819333285</v>
      </c>
      <c r="G145" s="13">
        <f t="shared" si="20"/>
        <v>0.50797819333285</v>
      </c>
      <c r="H145" s="13">
        <f t="shared" si="21"/>
        <v>0.50797819333285</v>
      </c>
      <c r="I145" s="13">
        <f t="shared" si="22"/>
        <v>5.18062799437711</v>
      </c>
      <c r="J145" s="13">
        <f t="shared" si="23"/>
        <v>1</v>
      </c>
      <c r="K145" s="13">
        <f t="shared" si="18"/>
        <v>0.50797819333285</v>
      </c>
      <c r="L145" s="13">
        <f>MAX(MIN(I145,Sheet1!$B$3),Sheet1!$B$4)</f>
        <v>5.18062799437711</v>
      </c>
      <c r="M145" s="13"/>
      <c r="N145" s="13"/>
      <c r="O145" s="13"/>
      <c r="P145" s="13"/>
      <c r="Q145" s="13"/>
    </row>
    <row r="146" spans="1:17" ht="12.75">
      <c r="A146" s="30">
        <f t="shared" si="16"/>
        <v>14.4</v>
      </c>
      <c r="B146" s="13">
        <f>+Sheet1!$B$2*SIN(Sheet1!B$7*A146*0.001)</f>
        <v>1.91494487582354</v>
      </c>
      <c r="C146" s="13">
        <f>IF((B146&gt;0),+Sheet1!$B$2,-Sheet1!$B$2)</f>
        <v>4</v>
      </c>
      <c r="D146" s="13">
        <f>IF(Sheet1!$B$5,Sheet2!C146,Sheet2!B146)</f>
        <v>1.91494487582354</v>
      </c>
      <c r="E146" s="13">
        <f t="shared" si="17"/>
        <v>5.67711555524111</v>
      </c>
      <c r="F146" s="13">
        <f t="shared" si="19"/>
        <v>0.496487560864</v>
      </c>
      <c r="G146" s="13">
        <f t="shared" si="20"/>
        <v>0.496487560864</v>
      </c>
      <c r="H146" s="13">
        <f t="shared" si="21"/>
        <v>0.496487560864</v>
      </c>
      <c r="I146" s="13">
        <f t="shared" si="22"/>
        <v>5.67711555524111</v>
      </c>
      <c r="J146" s="13">
        <f t="shared" si="23"/>
        <v>1</v>
      </c>
      <c r="K146" s="13">
        <f t="shared" si="18"/>
        <v>0.496487560864</v>
      </c>
      <c r="L146" s="13">
        <f>MAX(MIN(I146,Sheet1!$B$3),Sheet1!$B$4)</f>
        <v>5.67711555524111</v>
      </c>
      <c r="M146" s="13"/>
      <c r="N146" s="13"/>
      <c r="O146" s="13"/>
      <c r="P146" s="13"/>
      <c r="Q146" s="13"/>
    </row>
    <row r="147" spans="1:17" ht="12.75">
      <c r="A147" s="30">
        <f t="shared" si="16"/>
        <v>14.5</v>
      </c>
      <c r="B147" s="13">
        <f>+Sheet1!$B$2*SIN(Sheet1!B$7*A147*0.001)</f>
        <v>2.07816748747632</v>
      </c>
      <c r="C147" s="13">
        <f>IF((B147&gt;0),+Sheet1!$B$2,-Sheet1!$B$2)</f>
        <v>4</v>
      </c>
      <c r="D147" s="13">
        <f>IF(Sheet1!$B$5,Sheet2!C147,Sheet2!B147)</f>
        <v>2.07816748747632</v>
      </c>
      <c r="E147" s="13">
        <f t="shared" si="17"/>
        <v>6.16101127426674</v>
      </c>
      <c r="F147" s="13">
        <f t="shared" si="19"/>
        <v>0.483895719025631</v>
      </c>
      <c r="G147" s="13">
        <f t="shared" si="20"/>
        <v>0.483895719025631</v>
      </c>
      <c r="H147" s="13">
        <f t="shared" si="21"/>
        <v>0.483895719025631</v>
      </c>
      <c r="I147" s="13">
        <f t="shared" si="22"/>
        <v>6.16101127426674</v>
      </c>
      <c r="J147" s="13">
        <f t="shared" si="23"/>
        <v>1</v>
      </c>
      <c r="K147" s="13">
        <f t="shared" si="18"/>
        <v>0.483895719025631</v>
      </c>
      <c r="L147" s="13">
        <f>MAX(MIN(I147,Sheet1!$B$3),Sheet1!$B$4)</f>
        <v>6.16101127426674</v>
      </c>
      <c r="M147" s="13"/>
      <c r="N147" s="13"/>
      <c r="O147" s="13"/>
      <c r="P147" s="13"/>
      <c r="Q147" s="13"/>
    </row>
    <row r="148" spans="1:17" ht="12.75">
      <c r="A148" s="30">
        <f t="shared" si="16"/>
        <v>14.6</v>
      </c>
      <c r="B148" s="13">
        <f>+Sheet1!$B$2*SIN(Sheet1!B$7*A148*0.001)</f>
        <v>2.23678072381142</v>
      </c>
      <c r="C148" s="13">
        <f>IF((B148&gt;0),+Sheet1!$B$2,-Sheet1!$B$2)</f>
        <v>4</v>
      </c>
      <c r="D148" s="13">
        <f>IF(Sheet1!$B$5,Sheet2!C148,Sheet2!B148)</f>
        <v>2.23678072381142</v>
      </c>
      <c r="E148" s="13">
        <f t="shared" si="17"/>
        <v>6.63124187078868</v>
      </c>
      <c r="F148" s="13">
        <f t="shared" si="19"/>
        <v>0.47023059652194</v>
      </c>
      <c r="G148" s="13">
        <f t="shared" si="20"/>
        <v>0.47023059652194</v>
      </c>
      <c r="H148" s="13">
        <f t="shared" si="21"/>
        <v>0.47023059652194</v>
      </c>
      <c r="I148" s="13">
        <f t="shared" si="22"/>
        <v>6.63124187078868</v>
      </c>
      <c r="J148" s="13">
        <f t="shared" si="23"/>
        <v>1</v>
      </c>
      <c r="K148" s="13">
        <f t="shared" si="18"/>
        <v>0.47023059652194</v>
      </c>
      <c r="L148" s="13">
        <f>MAX(MIN(I148,Sheet1!$B$3),Sheet1!$B$4)</f>
        <v>6.63124187078868</v>
      </c>
      <c r="M148" s="13"/>
      <c r="N148" s="13"/>
      <c r="O148" s="13"/>
      <c r="P148" s="13"/>
      <c r="Q148" s="13"/>
    </row>
    <row r="149" spans="1:17" ht="12.75">
      <c r="A149" s="30">
        <f t="shared" si="16"/>
        <v>14.7</v>
      </c>
      <c r="B149" s="13">
        <f>+Sheet1!$B$2*SIN(Sheet1!B$7*A149*0.001)</f>
        <v>2.3904327806836</v>
      </c>
      <c r="C149" s="13">
        <f>IF((B149&gt;0),+Sheet1!$B$2,-Sheet1!$B$2)</f>
        <v>4</v>
      </c>
      <c r="D149" s="13">
        <f>IF(Sheet1!$B$5,Sheet2!C149,Sheet2!B149)</f>
        <v>2.3904327806836</v>
      </c>
      <c r="E149" s="13">
        <f t="shared" si="17"/>
        <v>7.08676437338224</v>
      </c>
      <c r="F149" s="13">
        <f t="shared" si="19"/>
        <v>0.45552250259356</v>
      </c>
      <c r="G149" s="13">
        <f t="shared" si="20"/>
        <v>0.45552250259356</v>
      </c>
      <c r="H149" s="13">
        <f t="shared" si="21"/>
        <v>0.45552250259356</v>
      </c>
      <c r="I149" s="13">
        <f t="shared" si="22"/>
        <v>7.08676437338224</v>
      </c>
      <c r="J149" s="13">
        <f t="shared" si="23"/>
        <v>1</v>
      </c>
      <c r="K149" s="13">
        <f t="shared" si="18"/>
        <v>0.45552250259356</v>
      </c>
      <c r="L149" s="13">
        <f>MAX(MIN(I149,Sheet1!$B$3),Sheet1!$B$4)</f>
        <v>7.08676437338224</v>
      </c>
      <c r="M149" s="13"/>
      <c r="N149" s="13"/>
      <c r="O149" s="13"/>
      <c r="P149" s="13"/>
      <c r="Q149" s="13"/>
    </row>
    <row r="150" spans="1:17" ht="12.75">
      <c r="A150" s="30">
        <f t="shared" si="16"/>
        <v>14.8</v>
      </c>
      <c r="B150" s="13">
        <f>+Sheet1!$B$2*SIN(Sheet1!B$7*A150*0.001)</f>
        <v>2.53878285784325</v>
      </c>
      <c r="C150" s="13">
        <f>IF((B150&gt;0),+Sheet1!$B$2,-Sheet1!$B$2)</f>
        <v>4</v>
      </c>
      <c r="D150" s="13">
        <f>IF(Sheet1!$B$5,Sheet2!C150,Sheet2!B150)</f>
        <v>2.53878285784325</v>
      </c>
      <c r="E150" s="13">
        <f t="shared" si="17"/>
        <v>7.52656843317381</v>
      </c>
      <c r="F150" s="13">
        <f t="shared" si="19"/>
        <v>0.43980405979157</v>
      </c>
      <c r="G150" s="13">
        <f t="shared" si="20"/>
        <v>0.43980405979157</v>
      </c>
      <c r="H150" s="13">
        <f t="shared" si="21"/>
        <v>0.43980405979157</v>
      </c>
      <c r="I150" s="13">
        <f t="shared" si="22"/>
        <v>7.52656843317381</v>
      </c>
      <c r="J150" s="13">
        <f t="shared" si="23"/>
        <v>1</v>
      </c>
      <c r="K150" s="13">
        <f t="shared" si="18"/>
        <v>0.43980405979157</v>
      </c>
      <c r="L150" s="13">
        <f>MAX(MIN(I150,Sheet1!$B$3),Sheet1!$B$4)</f>
        <v>7.52656843317381</v>
      </c>
      <c r="M150" s="13"/>
      <c r="N150" s="13"/>
      <c r="O150" s="13"/>
      <c r="P150" s="13"/>
      <c r="Q150" s="13"/>
    </row>
    <row r="151" spans="1:17" ht="12.75">
      <c r="A151" s="30">
        <f t="shared" si="16"/>
        <v>14.9</v>
      </c>
      <c r="B151" s="13">
        <f>+Sheet1!$B$2*SIN(Sheet1!B$7*A151*0.001)</f>
        <v>2.68150191483133</v>
      </c>
      <c r="C151" s="13">
        <f>IF((B151&gt;0),+Sheet1!$B$2,-Sheet1!$B$2)</f>
        <v>4</v>
      </c>
      <c r="D151" s="13">
        <f>IF(Sheet1!$B$5,Sheet2!C151,Sheet2!B151)</f>
        <v>2.68150191483133</v>
      </c>
      <c r="E151" s="13">
        <f t="shared" si="17"/>
        <v>7.94967856479466</v>
      </c>
      <c r="F151" s="13">
        <f t="shared" si="19"/>
        <v>0.423110131620851</v>
      </c>
      <c r="G151" s="13">
        <f t="shared" si="20"/>
        <v>0.423110131620851</v>
      </c>
      <c r="H151" s="13">
        <f t="shared" si="21"/>
        <v>0.423110131620851</v>
      </c>
      <c r="I151" s="13">
        <f t="shared" si="22"/>
        <v>7.94967856479466</v>
      </c>
      <c r="J151" s="13">
        <f t="shared" si="23"/>
        <v>1</v>
      </c>
      <c r="K151" s="13">
        <f t="shared" si="18"/>
        <v>0.423110131620851</v>
      </c>
      <c r="L151" s="13">
        <f>MAX(MIN(I151,Sheet1!$B$3),Sheet1!$B$4)</f>
        <v>7.94967856479466</v>
      </c>
      <c r="M151" s="13"/>
      <c r="N151" s="13"/>
      <c r="O151" s="13"/>
      <c r="P151" s="13"/>
      <c r="Q151" s="13"/>
    </row>
    <row r="152" spans="1:17" ht="12.75">
      <c r="A152" s="30">
        <f t="shared" si="16"/>
        <v>15</v>
      </c>
      <c r="B152" s="13">
        <f>+Sheet1!$B$2*SIN(Sheet1!B$7*A152*0.001)</f>
        <v>2.81827340079108</v>
      </c>
      <c r="C152" s="13">
        <f>IF((B152&gt;0),+Sheet1!$B$2,-Sheet1!$B$2)</f>
        <v>4</v>
      </c>
      <c r="D152" s="13">
        <f>IF(Sheet1!$B$5,Sheet2!C152,Sheet2!B152)</f>
        <v>2.81827340079108</v>
      </c>
      <c r="E152" s="13">
        <f t="shared" si="17"/>
        <v>8.35515631000736</v>
      </c>
      <c r="F152" s="13">
        <f t="shared" si="19"/>
        <v>0.405477745212699</v>
      </c>
      <c r="G152" s="13">
        <f t="shared" si="20"/>
        <v>0.405477745212699</v>
      </c>
      <c r="H152" s="13">
        <f t="shared" si="21"/>
        <v>0.405477745212699</v>
      </c>
      <c r="I152" s="13">
        <f t="shared" si="22"/>
        <v>8.35515631000736</v>
      </c>
      <c r="J152" s="13">
        <f t="shared" si="23"/>
        <v>1</v>
      </c>
      <c r="K152" s="13">
        <f t="shared" si="18"/>
        <v>0.405477745212699</v>
      </c>
      <c r="L152" s="13">
        <f>MAX(MIN(I152,Sheet1!$B$3),Sheet1!$B$4)</f>
        <v>8.35515631000736</v>
      </c>
      <c r="M152" s="13"/>
      <c r="N152" s="13"/>
      <c r="O152" s="13"/>
      <c r="P152" s="13"/>
      <c r="Q152" s="13"/>
    </row>
    <row r="153" spans="1:17" ht="12.75">
      <c r="A153" s="30">
        <f t="shared" si="16"/>
        <v>15.1</v>
      </c>
      <c r="B153" s="13">
        <f>+Sheet1!$B$2*SIN(Sheet1!B$7*A153*0.001)</f>
        <v>2.94879395657781</v>
      </c>
      <c r="C153" s="13">
        <f>IF((B153&gt;0),+Sheet1!$B$2,-Sheet1!$B$2)</f>
        <v>4</v>
      </c>
      <c r="D153" s="13">
        <f>IF(Sheet1!$B$5,Sheet2!C153,Sheet2!B153)</f>
        <v>2.94879395657781</v>
      </c>
      <c r="E153" s="13">
        <f t="shared" si="17"/>
        <v>8.74210231920613</v>
      </c>
      <c r="F153" s="13">
        <f t="shared" si="19"/>
        <v>0.38694600919877</v>
      </c>
      <c r="G153" s="13">
        <f t="shared" si="20"/>
        <v>0.38694600919877</v>
      </c>
      <c r="H153" s="13">
        <f t="shared" si="21"/>
        <v>0.38694600919877</v>
      </c>
      <c r="I153" s="13">
        <f t="shared" si="22"/>
        <v>8.74210231920613</v>
      </c>
      <c r="J153" s="13">
        <f t="shared" si="23"/>
        <v>1</v>
      </c>
      <c r="K153" s="13">
        <f t="shared" si="18"/>
        <v>0.38694600919877</v>
      </c>
      <c r="L153" s="13">
        <f>MAX(MIN(I153,Sheet1!$B$3),Sheet1!$B$4)</f>
        <v>8.74210231920613</v>
      </c>
      <c r="M153" s="13"/>
      <c r="N153" s="13"/>
      <c r="O153" s="13"/>
      <c r="P153" s="13"/>
      <c r="Q153" s="13"/>
    </row>
    <row r="154" spans="1:17" ht="12.75">
      <c r="A154" s="30">
        <f t="shared" si="16"/>
        <v>15.2</v>
      </c>
      <c r="B154" s="13">
        <f>+Sheet1!$B$2*SIN(Sheet1!B$7*A154*0.001)</f>
        <v>3.07277408760943</v>
      </c>
      <c r="C154" s="13">
        <f>IF((B154&gt;0),+Sheet1!$B$2,-Sheet1!$B$2)</f>
        <v>4</v>
      </c>
      <c r="D154" s="13">
        <f>IF(Sheet1!$B$5,Sheet2!C154,Sheet2!B154)</f>
        <v>3.07277408760943</v>
      </c>
      <c r="E154" s="13">
        <f t="shared" si="17"/>
        <v>9.10965834617414</v>
      </c>
      <c r="F154" s="13">
        <f t="shared" si="19"/>
        <v>0.36755602696801</v>
      </c>
      <c r="G154" s="13">
        <f t="shared" si="20"/>
        <v>0.36755602696801</v>
      </c>
      <c r="H154" s="13">
        <f t="shared" si="21"/>
        <v>0.36755602696801</v>
      </c>
      <c r="I154" s="13">
        <f t="shared" si="22"/>
        <v>9.10965834617414</v>
      </c>
      <c r="J154" s="13">
        <f t="shared" si="23"/>
        <v>1</v>
      </c>
      <c r="K154" s="13">
        <f t="shared" si="18"/>
        <v>0.36755602696801</v>
      </c>
      <c r="L154" s="13">
        <f>MAX(MIN(I154,Sheet1!$B$3),Sheet1!$B$4)</f>
        <v>9.10965834617414</v>
      </c>
      <c r="M154" s="13"/>
      <c r="N154" s="13"/>
      <c r="O154" s="13"/>
      <c r="P154" s="13"/>
      <c r="Q154" s="13"/>
    </row>
    <row r="155" spans="1:17" ht="12.75">
      <c r="A155" s="30">
        <f t="shared" si="16"/>
        <v>15.3</v>
      </c>
      <c r="B155" s="13">
        <f>+Sheet1!$B$2*SIN(Sheet1!B$7*A155*0.001)</f>
        <v>3.18993880596542</v>
      </c>
      <c r="C155" s="13">
        <f>IF((B155&gt;0),+Sheet1!$B$2,-Sheet1!$B$2)</f>
        <v>4</v>
      </c>
      <c r="D155" s="13">
        <f>IF(Sheet1!$B$5,Sheet2!C155,Sheet2!B155)</f>
        <v>3.18993880596542</v>
      </c>
      <c r="E155" s="13">
        <f t="shared" si="17"/>
        <v>9.45700915167353</v>
      </c>
      <c r="F155" s="13">
        <f t="shared" si="19"/>
        <v>0.34735080549939</v>
      </c>
      <c r="G155" s="13">
        <f t="shared" si="20"/>
        <v>0.34735080549939</v>
      </c>
      <c r="H155" s="13">
        <f t="shared" si="21"/>
        <v>0.34735080549939</v>
      </c>
      <c r="I155" s="13">
        <f t="shared" si="22"/>
        <v>9.45700915167353</v>
      </c>
      <c r="J155" s="13">
        <f t="shared" si="23"/>
        <v>1</v>
      </c>
      <c r="K155" s="13">
        <f t="shared" si="18"/>
        <v>0.34735080549939</v>
      </c>
      <c r="L155" s="13">
        <f>MAX(MIN(I155,Sheet1!$B$3),Sheet1!$B$4)</f>
        <v>9.45700915167353</v>
      </c>
      <c r="M155" s="13"/>
      <c r="N155" s="13"/>
      <c r="O155" s="13"/>
      <c r="P155" s="13"/>
      <c r="Q155" s="13"/>
    </row>
    <row r="156" spans="1:17" ht="12.75">
      <c r="A156" s="30">
        <f t="shared" si="16"/>
        <v>15.4</v>
      </c>
      <c r="B156" s="13">
        <f>+Sheet1!$B$2*SIN(Sheet1!B$7*A156*0.001)</f>
        <v>3.30002824031004</v>
      </c>
      <c r="C156" s="13">
        <f>IF((B156&gt;0),+Sheet1!$B$2,-Sheet1!$B$2)</f>
        <v>4</v>
      </c>
      <c r="D156" s="13">
        <f>IF(Sheet1!$B$5,Sheet2!C156,Sheet2!B156)</f>
        <v>3.30002824031004</v>
      </c>
      <c r="E156" s="13">
        <f t="shared" si="17"/>
        <v>9.78338431164609</v>
      </c>
      <c r="F156" s="13">
        <f t="shared" si="19"/>
        <v>0.32637515997256</v>
      </c>
      <c r="G156" s="13">
        <f t="shared" si="20"/>
        <v>0.32637515997256</v>
      </c>
      <c r="H156" s="13">
        <f t="shared" si="21"/>
        <v>0.32637515997256</v>
      </c>
      <c r="I156" s="13">
        <f t="shared" si="22"/>
        <v>9.78338431164609</v>
      </c>
      <c r="J156" s="13">
        <f t="shared" si="23"/>
        <v>1</v>
      </c>
      <c r="K156" s="13">
        <f t="shared" si="18"/>
        <v>0.32637515997256</v>
      </c>
      <c r="L156" s="13">
        <f>MAX(MIN(I156,Sheet1!$B$3),Sheet1!$B$4)</f>
        <v>9.78338431164609</v>
      </c>
      <c r="M156" s="13"/>
      <c r="N156" s="13"/>
      <c r="O156" s="13"/>
      <c r="P156" s="13"/>
      <c r="Q156" s="13"/>
    </row>
    <row r="157" spans="1:17" ht="12.75">
      <c r="A157" s="30">
        <f t="shared" si="16"/>
        <v>15.5</v>
      </c>
      <c r="B157" s="13">
        <f>+Sheet1!$B$2*SIN(Sheet1!B$7*A157*0.001)</f>
        <v>3.40279821228688</v>
      </c>
      <c r="C157" s="13">
        <f>IF((B157&gt;0),+Sheet1!$B$2,-Sheet1!$B$2)</f>
        <v>4</v>
      </c>
      <c r="D157" s="13">
        <f>IF(Sheet1!$B$5,Sheet2!C157,Sheet2!B157)</f>
        <v>3.40279821228688</v>
      </c>
      <c r="E157" s="13">
        <f t="shared" si="17"/>
        <v>10.0880599260136</v>
      </c>
      <c r="F157" s="13">
        <f t="shared" si="19"/>
        <v>0.304675614367509</v>
      </c>
      <c r="G157" s="13">
        <f t="shared" si="20"/>
        <v>0.304675614367509</v>
      </c>
      <c r="H157" s="13">
        <f t="shared" si="21"/>
        <v>0.304675614367509</v>
      </c>
      <c r="I157" s="13">
        <f t="shared" si="22"/>
        <v>10.0880599260136</v>
      </c>
      <c r="J157" s="13">
        <f t="shared" si="23"/>
        <v>1</v>
      </c>
      <c r="K157" s="13">
        <f t="shared" si="18"/>
        <v>0.304675614367509</v>
      </c>
      <c r="L157" s="13">
        <f>MAX(MIN(I157,Sheet1!$B$3),Sheet1!$B$4)</f>
        <v>10.0880599260136</v>
      </c>
      <c r="M157" s="13"/>
      <c r="N157" s="13"/>
      <c r="O157" s="13"/>
      <c r="P157" s="13"/>
      <c r="Q157" s="13"/>
    </row>
    <row r="158" spans="1:17" ht="12.75">
      <c r="A158" s="30">
        <f t="shared" si="16"/>
        <v>15.6</v>
      </c>
      <c r="B158" s="13">
        <f>+Sheet1!$B$2*SIN(Sheet1!B$7*A158*0.001)</f>
        <v>3.49802077810649</v>
      </c>
      <c r="C158" s="13">
        <f>IF((B158&gt;0),+Sheet1!$B$2,-Sheet1!$B$2)</f>
        <v>4</v>
      </c>
      <c r="D158" s="13">
        <f>IF(Sheet1!$B$5,Sheet2!C158,Sheet2!B158)</f>
        <v>3.49802077810649</v>
      </c>
      <c r="E158" s="13">
        <f t="shared" si="17"/>
        <v>10.3703602242882</v>
      </c>
      <c r="F158" s="13">
        <f t="shared" si="19"/>
        <v>0.282300298274601</v>
      </c>
      <c r="G158" s="13">
        <f t="shared" si="20"/>
        <v>0.282300298274601</v>
      </c>
      <c r="H158" s="13">
        <f t="shared" si="21"/>
        <v>0.282300298274601</v>
      </c>
      <c r="I158" s="13">
        <f t="shared" si="22"/>
        <v>10.3703602242882</v>
      </c>
      <c r="J158" s="13">
        <f t="shared" si="23"/>
        <v>1</v>
      </c>
      <c r="K158" s="13">
        <f t="shared" si="18"/>
        <v>0.282300298274601</v>
      </c>
      <c r="L158" s="13">
        <f>MAX(MIN(I158,Sheet1!$B$3),Sheet1!$B$4)</f>
        <v>10.3703602242882</v>
      </c>
      <c r="M158" s="13"/>
      <c r="N158" s="13"/>
      <c r="O158" s="13"/>
      <c r="P158" s="13"/>
      <c r="Q158" s="13"/>
    </row>
    <row r="159" spans="1:17" ht="12.75">
      <c r="A159" s="30">
        <f t="shared" si="16"/>
        <v>15.7</v>
      </c>
      <c r="B159" s="13">
        <f>+Sheet1!$B$2*SIN(Sheet1!B$7*A159*0.001)</f>
        <v>3.58548473412564</v>
      </c>
      <c r="C159" s="13">
        <f>IF((B159&gt;0),+Sheet1!$B$2,-Sheet1!$B$2)</f>
        <v>4</v>
      </c>
      <c r="D159" s="13">
        <f>IF(Sheet1!$B$5,Sheet2!C159,Sheet2!B159)</f>
        <v>3.58548473412564</v>
      </c>
      <c r="E159" s="13">
        <f t="shared" si="17"/>
        <v>10.6296590644314</v>
      </c>
      <c r="F159" s="13">
        <f t="shared" si="19"/>
        <v>0.259298840143201</v>
      </c>
      <c r="G159" s="13">
        <f t="shared" si="20"/>
        <v>0.259298840143201</v>
      </c>
      <c r="H159" s="13">
        <f t="shared" si="21"/>
        <v>0.259298840143201</v>
      </c>
      <c r="I159" s="13">
        <f t="shared" si="22"/>
        <v>10.6296590644314</v>
      </c>
      <c r="J159" s="13">
        <f t="shared" si="23"/>
        <v>1</v>
      </c>
      <c r="K159" s="13">
        <f t="shared" si="18"/>
        <v>0.259298840143201</v>
      </c>
      <c r="L159" s="13">
        <f>MAX(MIN(I159,Sheet1!$B$3),Sheet1!$B$4)</f>
        <v>10.6296590644314</v>
      </c>
      <c r="M159" s="13"/>
      <c r="N159" s="13"/>
      <c r="O159" s="13"/>
      <c r="P159" s="13"/>
      <c r="Q159" s="13"/>
    </row>
    <row r="160" spans="1:17" ht="12.75">
      <c r="A160" s="30">
        <f t="shared" si="16"/>
        <v>15.8</v>
      </c>
      <c r="B160" s="13">
        <f>+Sheet1!$B$2*SIN(Sheet1!B$7*A160*0.001)</f>
        <v>3.66499608529703</v>
      </c>
      <c r="C160" s="13">
        <f>IF((B160&gt;0),+Sheet1!$B$2,-Sheet1!$B$2)</f>
        <v>4</v>
      </c>
      <c r="D160" s="13">
        <f>IF(Sheet1!$B$5,Sheet2!C160,Sheet2!B160)</f>
        <v>3.66499608529703</v>
      </c>
      <c r="E160" s="13">
        <f t="shared" si="17"/>
        <v>10.865381321637</v>
      </c>
      <c r="F160" s="13">
        <f t="shared" si="19"/>
        <v>0.2357222572056</v>
      </c>
      <c r="G160" s="13">
        <f t="shared" si="20"/>
        <v>0.2357222572056</v>
      </c>
      <c r="H160" s="13">
        <f t="shared" si="21"/>
        <v>0.2357222572056</v>
      </c>
      <c r="I160" s="13">
        <f t="shared" si="22"/>
        <v>10.865381321637</v>
      </c>
      <c r="J160" s="13">
        <f t="shared" si="23"/>
        <v>1</v>
      </c>
      <c r="K160" s="13">
        <f t="shared" si="18"/>
        <v>0.2357222572056</v>
      </c>
      <c r="L160" s="13">
        <f>MAX(MIN(I160,Sheet1!$B$3),Sheet1!$B$4)</f>
        <v>10.865381321637</v>
      </c>
      <c r="M160" s="13"/>
      <c r="N160" s="13"/>
      <c r="O160" s="13"/>
      <c r="P160" s="13"/>
      <c r="Q160" s="13"/>
    </row>
    <row r="161" spans="1:17" ht="12.75">
      <c r="A161" s="30">
        <f t="shared" si="16"/>
        <v>15.9</v>
      </c>
      <c r="B161" s="13">
        <f>+Sheet1!$B$2*SIN(Sheet1!B$7*A161*0.001)</f>
        <v>3.73637847545024</v>
      </c>
      <c r="C161" s="13">
        <f>IF((B161&gt;0),+Sheet1!$B$2,-Sheet1!$B$2)</f>
        <v>4</v>
      </c>
      <c r="D161" s="13">
        <f>IF(Sheet1!$B$5,Sheet2!C161,Sheet2!B161)</f>
        <v>3.73637847545024</v>
      </c>
      <c r="E161" s="13">
        <f t="shared" si="17"/>
        <v>11.0770041639576</v>
      </c>
      <c r="F161" s="13">
        <f t="shared" si="19"/>
        <v>0.211622842320599</v>
      </c>
      <c r="G161" s="13">
        <f t="shared" si="20"/>
        <v>0.211622842320599</v>
      </c>
      <c r="H161" s="13">
        <f t="shared" si="21"/>
        <v>0.211622842320599</v>
      </c>
      <c r="I161" s="13">
        <f t="shared" si="22"/>
        <v>11.0770041639576</v>
      </c>
      <c r="J161" s="13">
        <f t="shared" si="23"/>
        <v>1</v>
      </c>
      <c r="K161" s="13">
        <f t="shared" si="18"/>
        <v>0.211622842320599</v>
      </c>
      <c r="L161" s="13">
        <f>MAX(MIN(I161,Sheet1!$B$3),Sheet1!$B$4)</f>
        <v>11.0770041639576</v>
      </c>
      <c r="M161" s="13"/>
      <c r="N161" s="13"/>
      <c r="O161" s="13"/>
      <c r="P161" s="13"/>
      <c r="Q161" s="13"/>
    </row>
    <row r="162" spans="1:17" ht="12.75">
      <c r="A162" s="30">
        <f t="shared" si="16"/>
        <v>16</v>
      </c>
      <c r="B162" s="13">
        <f>+Sheet1!$B$2*SIN(Sheet1!B$7*A162*0.001)</f>
        <v>3.79947357844973</v>
      </c>
      <c r="C162" s="13">
        <f>IF((B162&gt;0),+Sheet1!$B$2,-Sheet1!$B$2)</f>
        <v>4</v>
      </c>
      <c r="D162" s="13">
        <f>IF(Sheet1!$B$5,Sheet2!C162,Sheet2!B162)</f>
        <v>3.79947357844973</v>
      </c>
      <c r="E162" s="13">
        <f t="shared" si="17"/>
        <v>11.2640582119463</v>
      </c>
      <c r="F162" s="13">
        <f t="shared" si="19"/>
        <v>0.187054047988701</v>
      </c>
      <c r="G162" s="13">
        <f t="shared" si="20"/>
        <v>0.187054047988701</v>
      </c>
      <c r="H162" s="13">
        <f t="shared" si="21"/>
        <v>0.187054047988701</v>
      </c>
      <c r="I162" s="13">
        <f t="shared" si="22"/>
        <v>11.2640582119463</v>
      </c>
      <c r="J162" s="13">
        <f t="shared" si="23"/>
        <v>1</v>
      </c>
      <c r="K162" s="13">
        <f t="shared" si="18"/>
        <v>0.187054047988701</v>
      </c>
      <c r="L162" s="13">
        <f>MAX(MIN(I162,Sheet1!$B$3),Sheet1!$B$4)</f>
        <v>11.2640582119463</v>
      </c>
      <c r="M162" s="13"/>
      <c r="N162" s="13"/>
      <c r="O162" s="13"/>
      <c r="P162" s="13"/>
      <c r="Q162" s="13"/>
    </row>
    <row r="163" spans="1:17" ht="12.75">
      <c r="A163" s="30">
        <f t="shared" si="16"/>
        <v>16.1</v>
      </c>
      <c r="B163" s="13">
        <f>+Sheet1!$B$2*SIN(Sheet1!B$7*A163*0.001)</f>
        <v>3.8541414493622</v>
      </c>
      <c r="C163" s="13">
        <f>IF((B163&gt;0),+Sheet1!$B$2,-Sheet1!$B$2)</f>
        <v>4</v>
      </c>
      <c r="D163" s="13">
        <f>IF(Sheet1!$B$5,Sheet2!C163,Sheet2!B163)</f>
        <v>3.8541414493622</v>
      </c>
      <c r="E163" s="13">
        <f t="shared" si="17"/>
        <v>11.4261285797398</v>
      </c>
      <c r="F163" s="13">
        <f t="shared" si="19"/>
        <v>0.162070367793499</v>
      </c>
      <c r="G163" s="13">
        <f t="shared" si="20"/>
        <v>0.162070367793499</v>
      </c>
      <c r="H163" s="13">
        <f t="shared" si="21"/>
        <v>0.162070367793499</v>
      </c>
      <c r="I163" s="13">
        <f t="shared" si="22"/>
        <v>11.4261285797398</v>
      </c>
      <c r="J163" s="13">
        <f t="shared" si="23"/>
        <v>1</v>
      </c>
      <c r="K163" s="13">
        <f t="shared" si="18"/>
        <v>0.162070367793499</v>
      </c>
      <c r="L163" s="13">
        <f>MAX(MIN(I163,Sheet1!$B$3),Sheet1!$B$4)</f>
        <v>11.4261285797398</v>
      </c>
      <c r="M163" s="13"/>
      <c r="N163" s="13"/>
      <c r="O163" s="13"/>
      <c r="P163" s="13"/>
      <c r="Q163" s="13"/>
    </row>
    <row r="164" spans="1:17" ht="12.75">
      <c r="A164" s="30">
        <f t="shared" si="16"/>
        <v>16.2</v>
      </c>
      <c r="B164" s="13">
        <f>+Sheet1!$B$2*SIN(Sheet1!B$7*A164*0.001)</f>
        <v>3.90026083485443</v>
      </c>
      <c r="C164" s="13">
        <f>IF((B164&gt;0),+Sheet1!$B$2,-Sheet1!$B$2)</f>
        <v>4</v>
      </c>
      <c r="D164" s="13">
        <f>IF(Sheet1!$B$5,Sheet2!C164,Sheet2!B164)</f>
        <v>3.90026083485443</v>
      </c>
      <c r="E164" s="13">
        <f t="shared" si="17"/>
        <v>11.5628557952757</v>
      </c>
      <c r="F164" s="13">
        <f t="shared" si="19"/>
        <v>0.136727215535901</v>
      </c>
      <c r="G164" s="13">
        <f t="shared" si="20"/>
        <v>0.136727215535901</v>
      </c>
      <c r="H164" s="13">
        <f t="shared" si="21"/>
        <v>0.136727215535901</v>
      </c>
      <c r="I164" s="13">
        <f t="shared" si="22"/>
        <v>11.5628557952757</v>
      </c>
      <c r="J164" s="13">
        <f t="shared" si="23"/>
        <v>1</v>
      </c>
      <c r="K164" s="13">
        <f t="shared" si="18"/>
        <v>0.136727215535901</v>
      </c>
      <c r="L164" s="13">
        <f>MAX(MIN(I164,Sheet1!$B$3),Sheet1!$B$4)</f>
        <v>11.5628557952757</v>
      </c>
      <c r="M164" s="13"/>
      <c r="N164" s="13"/>
      <c r="O164" s="13"/>
      <c r="P164" s="13"/>
      <c r="Q164" s="13"/>
    </row>
    <row r="165" spans="1:17" ht="12.75">
      <c r="A165" s="30">
        <f t="shared" si="16"/>
        <v>16.3</v>
      </c>
      <c r="B165" s="13">
        <f>+Sheet1!$B$2*SIN(Sheet1!B$7*A165*0.001)</f>
        <v>3.93772944213315</v>
      </c>
      <c r="C165" s="13">
        <f>IF((B165&gt;0),+Sheet1!$B$2,-Sheet1!$B$2)</f>
        <v>4</v>
      </c>
      <c r="D165" s="13">
        <f>IF(Sheet1!$B$5,Sheet2!C165,Sheet2!B165)</f>
        <v>3.93772944213315</v>
      </c>
      <c r="E165" s="13">
        <f t="shared" si="17"/>
        <v>11.673936597601</v>
      </c>
      <c r="F165" s="13">
        <f t="shared" si="19"/>
        <v>0.111080802325299</v>
      </c>
      <c r="G165" s="13">
        <f t="shared" si="20"/>
        <v>0.111080802325299</v>
      </c>
      <c r="H165" s="13">
        <f t="shared" si="21"/>
        <v>0.111080802325299</v>
      </c>
      <c r="I165" s="13">
        <f t="shared" si="22"/>
        <v>11.673936597601</v>
      </c>
      <c r="J165" s="13">
        <f t="shared" si="23"/>
        <v>1</v>
      </c>
      <c r="K165" s="13">
        <f t="shared" si="18"/>
        <v>0.111080802325299</v>
      </c>
      <c r="L165" s="13">
        <f>MAX(MIN(I165,Sheet1!$B$3),Sheet1!$B$4)</f>
        <v>11.673936597601</v>
      </c>
      <c r="M165" s="13"/>
      <c r="N165" s="13"/>
      <c r="O165" s="13"/>
      <c r="P165" s="13"/>
      <c r="Q165" s="13"/>
    </row>
    <row r="166" spans="1:17" ht="12.75">
      <c r="A166" s="30">
        <f t="shared" si="16"/>
        <v>16.4</v>
      </c>
      <c r="B166" s="13">
        <f>+Sheet1!$B$2*SIN(Sheet1!B$7*A166*0.001)</f>
        <v>3.96646416583049</v>
      </c>
      <c r="C166" s="13">
        <f>IF((B166&gt;0),+Sheet1!$B$2,-Sheet1!$B$2)</f>
        <v>4</v>
      </c>
      <c r="D166" s="13">
        <f>IF(Sheet1!$B$5,Sheet2!C166,Sheet2!B166)</f>
        <v>3.96646416583049</v>
      </c>
      <c r="E166" s="13">
        <f t="shared" si="17"/>
        <v>11.7591246095053</v>
      </c>
      <c r="F166" s="13">
        <f t="shared" si="19"/>
        <v>0.0851880119043003</v>
      </c>
      <c r="G166" s="13">
        <f t="shared" si="20"/>
        <v>0.0851880119043003</v>
      </c>
      <c r="H166" s="13">
        <f t="shared" si="21"/>
        <v>0.0851880119043003</v>
      </c>
      <c r="I166" s="13">
        <f t="shared" si="22"/>
        <v>11.7591246095053</v>
      </c>
      <c r="J166" s="13">
        <f t="shared" si="23"/>
        <v>1</v>
      </c>
      <c r="K166" s="13">
        <f t="shared" si="18"/>
        <v>0.0851880119043003</v>
      </c>
      <c r="L166" s="13">
        <f>MAX(MIN(I166,Sheet1!$B$3),Sheet1!$B$4)</f>
        <v>11.7591246095053</v>
      </c>
      <c r="M166" s="13"/>
      <c r="N166" s="13"/>
      <c r="O166" s="13"/>
      <c r="P166" s="13"/>
      <c r="Q166" s="13"/>
    </row>
    <row r="167" spans="1:17" ht="12.75">
      <c r="A167" s="30">
        <f t="shared" si="16"/>
        <v>16.5</v>
      </c>
      <c r="B167" s="13">
        <f>+Sheet1!$B$2*SIN(Sheet1!B$7*A167*0.001)</f>
        <v>3.98640127233162</v>
      </c>
      <c r="C167" s="13">
        <f>IF((B167&gt;0),+Sheet1!$B$2,-Sheet1!$B$2)</f>
        <v>4</v>
      </c>
      <c r="D167" s="13">
        <f>IF(Sheet1!$B$5,Sheet2!C167,Sheet2!B167)</f>
        <v>3.98640127233162</v>
      </c>
      <c r="E167" s="13">
        <f t="shared" si="17"/>
        <v>11.8182308839851</v>
      </c>
      <c r="F167" s="13">
        <f t="shared" si="19"/>
        <v>0.0591062744798005</v>
      </c>
      <c r="G167" s="13">
        <f t="shared" si="20"/>
        <v>0.0591062744798005</v>
      </c>
      <c r="H167" s="13">
        <f t="shared" si="21"/>
        <v>0.0591062744798005</v>
      </c>
      <c r="I167" s="13">
        <f t="shared" si="22"/>
        <v>11.8182308839851</v>
      </c>
      <c r="J167" s="13">
        <f t="shared" si="23"/>
        <v>1</v>
      </c>
      <c r="K167" s="13">
        <f t="shared" si="18"/>
        <v>0.0591062744798005</v>
      </c>
      <c r="L167" s="13">
        <f>MAX(MIN(I167,Sheet1!$B$3),Sheet1!$B$4)</f>
        <v>11.8182308839851</v>
      </c>
      <c r="M167" s="13"/>
      <c r="N167" s="13"/>
      <c r="O167" s="13"/>
      <c r="P167" s="13"/>
      <c r="Q167" s="13"/>
    </row>
    <row r="168" spans="1:17" ht="12.75">
      <c r="A168" s="30">
        <f t="shared" si="16"/>
        <v>16.6</v>
      </c>
      <c r="B168" s="13">
        <f>+Sheet1!$B$2*SIN(Sheet1!B$7*A168*0.001)</f>
        <v>3.99749654113595</v>
      </c>
      <c r="C168" s="13">
        <f>IF((B168&gt;0),+Sheet1!$B$2,-Sheet1!$B$2)</f>
        <v>4</v>
      </c>
      <c r="D168" s="13">
        <f>IF(Sheet1!$B$5,Sheet2!C168,Sheet2!B168)</f>
        <v>3.99749654113595</v>
      </c>
      <c r="E168" s="13">
        <f t="shared" si="17"/>
        <v>11.8511243233284</v>
      </c>
      <c r="F168" s="13">
        <f t="shared" si="19"/>
        <v>0.0328934393432991</v>
      </c>
      <c r="G168" s="13">
        <f t="shared" si="20"/>
        <v>0.0328934393432991</v>
      </c>
      <c r="H168" s="13">
        <f t="shared" si="21"/>
        <v>0.0328934393432991</v>
      </c>
      <c r="I168" s="13">
        <f t="shared" si="22"/>
        <v>11.8511243233284</v>
      </c>
      <c r="J168" s="13">
        <f t="shared" si="23"/>
        <v>1</v>
      </c>
      <c r="K168" s="13">
        <f t="shared" si="18"/>
        <v>0.0328934393432991</v>
      </c>
      <c r="L168" s="13">
        <f>MAX(MIN(I168,Sheet1!$B$3),Sheet1!$B$4)</f>
        <v>11.8511243233284</v>
      </c>
      <c r="M168" s="13"/>
      <c r="N168" s="13"/>
      <c r="O168" s="13"/>
      <c r="P168" s="13"/>
      <c r="Q168" s="13"/>
    </row>
    <row r="169" spans="1:17" ht="12.75">
      <c r="A169" s="30">
        <f t="shared" si="16"/>
        <v>16.7</v>
      </c>
      <c r="B169" s="13">
        <f>+Sheet1!$B$2*SIN(Sheet1!B$7*A169*0.001)</f>
        <v>3.99972536293817</v>
      </c>
      <c r="C169" s="13">
        <f>IF((B169&gt;0),+Sheet1!$B$2,-Sheet1!$B$2)</f>
        <v>4</v>
      </c>
      <c r="D169" s="13">
        <f>IF(Sheet1!$B$5,Sheet2!C169,Sheet2!B169)</f>
        <v>3.99972536293817</v>
      </c>
      <c r="E169" s="13">
        <f t="shared" si="17"/>
        <v>11.8577319698894</v>
      </c>
      <c r="F169" s="13">
        <f t="shared" si="19"/>
        <v>0.00660764656100099</v>
      </c>
      <c r="G169" s="13">
        <f t="shared" si="20"/>
        <v>0.00660764656100099</v>
      </c>
      <c r="H169" s="13">
        <f t="shared" si="21"/>
        <v>0.00660764656100099</v>
      </c>
      <c r="I169" s="13">
        <f t="shared" si="22"/>
        <v>11.8577319698894</v>
      </c>
      <c r="J169" s="13">
        <f t="shared" si="23"/>
        <v>1</v>
      </c>
      <c r="K169" s="13">
        <f t="shared" si="18"/>
        <v>0.00660764656100099</v>
      </c>
      <c r="L169" s="13">
        <f>MAX(MIN(I169,Sheet1!$B$3),Sheet1!$B$4)</f>
        <v>11.8577319698894</v>
      </c>
      <c r="M169" s="13"/>
      <c r="N169" s="13"/>
      <c r="O169" s="13"/>
      <c r="P169" s="13"/>
      <c r="Q169" s="13"/>
    </row>
    <row r="170" spans="1:17" ht="12.75">
      <c r="A170" s="30">
        <f t="shared" si="16"/>
        <v>16.8</v>
      </c>
      <c r="B170" s="13">
        <f>+Sheet1!$B$2*SIN(Sheet1!B$7*A170*0.001)</f>
        <v>3.99308279421172</v>
      </c>
      <c r="C170" s="13">
        <f>IF((B170&gt;0),+Sheet1!$B$2,-Sheet1!$B$2)</f>
        <v>4</v>
      </c>
      <c r="D170" s="13">
        <f>IF(Sheet1!$B$5,Sheet2!C170,Sheet2!B170)</f>
        <v>3.99308279421172</v>
      </c>
      <c r="E170" s="13">
        <f t="shared" si="17"/>
        <v>11.8380391679086</v>
      </c>
      <c r="F170" s="13">
        <f t="shared" si="19"/>
        <v>-0.0196928019808009</v>
      </c>
      <c r="G170" s="13">
        <f t="shared" si="20"/>
        <v>-0.0196928019808009</v>
      </c>
      <c r="H170" s="13">
        <f t="shared" si="21"/>
        <v>-0.0196928019808009</v>
      </c>
      <c r="I170" s="13">
        <f t="shared" si="22"/>
        <v>11.8380391679086</v>
      </c>
      <c r="J170" s="13">
        <f t="shared" si="23"/>
        <v>-1</v>
      </c>
      <c r="K170" s="13">
        <f t="shared" si="18"/>
        <v>-0.0196928019808009</v>
      </c>
      <c r="L170" s="13">
        <f>MAX(MIN(I170,Sheet1!$B$3),Sheet1!$B$4)</f>
        <v>11.8380391679086</v>
      </c>
      <c r="M170" s="13"/>
      <c r="N170" s="13"/>
      <c r="O170" s="13"/>
      <c r="P170" s="13"/>
      <c r="Q170" s="13"/>
    </row>
    <row r="171" spans="1:17" ht="12.75">
      <c r="A171" s="30">
        <f t="shared" si="16"/>
        <v>16.9</v>
      </c>
      <c r="B171" s="13">
        <f>+Sheet1!$B$2*SIN(Sheet1!B$7*A171*0.001)</f>
        <v>3.97758356817348</v>
      </c>
      <c r="C171" s="13">
        <f>IF((B171&gt;0),+Sheet1!$B$2,-Sheet1!$B$2)</f>
        <v>4</v>
      </c>
      <c r="D171" s="13">
        <f>IF(Sheet1!$B$5,Sheet2!C171,Sheet2!B171)</f>
        <v>3.97758356817348</v>
      </c>
      <c r="E171" s="13">
        <f t="shared" si="17"/>
        <v>11.7920895960192</v>
      </c>
      <c r="F171" s="13">
        <f t="shared" si="19"/>
        <v>-0.0459495718894001</v>
      </c>
      <c r="G171" s="13">
        <f t="shared" si="20"/>
        <v>-0.0459495718894001</v>
      </c>
      <c r="H171" s="13">
        <f t="shared" si="21"/>
        <v>-0.0459495718894001</v>
      </c>
      <c r="I171" s="13">
        <f t="shared" si="22"/>
        <v>11.7920895960192</v>
      </c>
      <c r="J171" s="13">
        <f t="shared" si="23"/>
        <v>-1</v>
      </c>
      <c r="K171" s="13">
        <f t="shared" si="18"/>
        <v>-0.0459495718894001</v>
      </c>
      <c r="L171" s="13">
        <f>MAX(MIN(I171,Sheet1!$B$3),Sheet1!$B$4)</f>
        <v>11.7920895960192</v>
      </c>
      <c r="M171" s="13"/>
      <c r="N171" s="13"/>
      <c r="O171" s="13"/>
      <c r="P171" s="13"/>
      <c r="Q171" s="13"/>
    </row>
    <row r="172" spans="1:17" ht="12.75">
      <c r="A172" s="30">
        <f t="shared" si="16"/>
        <v>17</v>
      </c>
      <c r="B172" s="13">
        <f>+Sheet1!$B$2*SIN(Sheet1!B$7*A172*0.001)</f>
        <v>3.95326206210555</v>
      </c>
      <c r="C172" s="13">
        <f>IF((B172&gt;0),+Sheet1!$B$2,-Sheet1!$B$2)</f>
        <v>4</v>
      </c>
      <c r="D172" s="13">
        <f>IF(Sheet1!$B$5,Sheet2!C172,Sheet2!B172)</f>
        <v>3.95326206210555</v>
      </c>
      <c r="E172" s="13">
        <f t="shared" si="17"/>
        <v>11.7199851703679</v>
      </c>
      <c r="F172" s="13">
        <f t="shared" si="19"/>
        <v>-0.0721044256512986</v>
      </c>
      <c r="G172" s="13">
        <f t="shared" si="20"/>
        <v>-0.0721044256512986</v>
      </c>
      <c r="H172" s="13">
        <f t="shared" si="21"/>
        <v>-0.0721044256512986</v>
      </c>
      <c r="I172" s="13">
        <f t="shared" si="22"/>
        <v>11.7199851703679</v>
      </c>
      <c r="J172" s="13">
        <f t="shared" si="23"/>
        <v>-1</v>
      </c>
      <c r="K172" s="13">
        <f t="shared" si="18"/>
        <v>-0.0721044256512986</v>
      </c>
      <c r="L172" s="13">
        <f>MAX(MIN(I172,Sheet1!$B$3),Sheet1!$B$4)</f>
        <v>11.7199851703679</v>
      </c>
      <c r="M172" s="13"/>
      <c r="N172" s="13"/>
      <c r="O172" s="13"/>
      <c r="P172" s="13"/>
      <c r="Q172" s="13"/>
    </row>
    <row r="173" spans="1:17" ht="12.75">
      <c r="A173" s="30">
        <f t="shared" si="16"/>
        <v>17.1</v>
      </c>
      <c r="B173" s="13">
        <f>+Sheet1!$B$2*SIN(Sheet1!B$7*A173*0.001)</f>
        <v>3.9201722211064</v>
      </c>
      <c r="C173" s="13">
        <f>IF((B173&gt;0),+Sheet1!$B$2,-Sheet1!$B$2)</f>
        <v>4</v>
      </c>
      <c r="D173" s="13">
        <f>IF(Sheet1!$B$5,Sheet2!C173,Sheet2!B173)</f>
        <v>3.9201722211064</v>
      </c>
      <c r="E173" s="13">
        <f t="shared" si="17"/>
        <v>11.621885818565</v>
      </c>
      <c r="F173" s="13">
        <f t="shared" si="19"/>
        <v>-0.098099351802901</v>
      </c>
      <c r="G173" s="13">
        <f t="shared" si="20"/>
        <v>-0.098099351802901</v>
      </c>
      <c r="H173" s="13">
        <f t="shared" si="21"/>
        <v>-0.098099351802901</v>
      </c>
      <c r="I173" s="13">
        <f t="shared" si="22"/>
        <v>11.621885818565</v>
      </c>
      <c r="J173" s="13">
        <f t="shared" si="23"/>
        <v>-1</v>
      </c>
      <c r="K173" s="13">
        <f t="shared" si="18"/>
        <v>-0.098099351802901</v>
      </c>
      <c r="L173" s="13">
        <f>MAX(MIN(I173,Sheet1!$B$3),Sheet1!$B$4)</f>
        <v>11.621885818565</v>
      </c>
      <c r="M173" s="13"/>
      <c r="N173" s="13"/>
      <c r="O173" s="13"/>
      <c r="P173" s="13"/>
      <c r="Q173" s="13"/>
    </row>
    <row r="174" spans="1:17" ht="12.75">
      <c r="A174" s="30">
        <f t="shared" si="16"/>
        <v>17.2</v>
      </c>
      <c r="B174" s="13">
        <f>+Sheet1!$B$2*SIN(Sheet1!B$7*A174*0.001)</f>
        <v>3.87838743844066</v>
      </c>
      <c r="C174" s="13">
        <f>IF((B174&gt;0),+Sheet1!$B$2,-Sheet1!$B$2)</f>
        <v>4</v>
      </c>
      <c r="D174" s="13">
        <f>IF(Sheet1!$B$5,Sheet2!C174,Sheet2!B174)</f>
        <v>3.87838743844066</v>
      </c>
      <c r="E174" s="13">
        <f t="shared" si="17"/>
        <v>11.4980091249646</v>
      </c>
      <c r="F174" s="13">
        <f t="shared" si="19"/>
        <v>-0.123876693600399</v>
      </c>
      <c r="G174" s="13">
        <f t="shared" si="20"/>
        <v>-0.123876693600399</v>
      </c>
      <c r="H174" s="13">
        <f t="shared" si="21"/>
        <v>-0.123876693600399</v>
      </c>
      <c r="I174" s="13">
        <f t="shared" si="22"/>
        <v>11.4980091249646</v>
      </c>
      <c r="J174" s="13">
        <f t="shared" si="23"/>
        <v>-1</v>
      </c>
      <c r="K174" s="13">
        <f t="shared" si="18"/>
        <v>-0.123876693600399</v>
      </c>
      <c r="L174" s="13">
        <f>MAX(MIN(I174,Sheet1!$B$3),Sheet1!$B$4)</f>
        <v>11.4980091249646</v>
      </c>
      <c r="M174" s="13"/>
      <c r="N174" s="13"/>
      <c r="O174" s="13"/>
      <c r="P174" s="13"/>
      <c r="Q174" s="13"/>
    </row>
    <row r="175" spans="1:17" ht="12.75">
      <c r="A175" s="30">
        <f t="shared" si="16"/>
        <v>17.3</v>
      </c>
      <c r="B175" s="13">
        <f>+Sheet1!$B$2*SIN(Sheet1!B$7*A175*0.001)</f>
        <v>3.82800039275287</v>
      </c>
      <c r="C175" s="13">
        <f>IF((B175&gt;0),+Sheet1!$B$2,-Sheet1!$B$2)</f>
        <v>4</v>
      </c>
      <c r="D175" s="13">
        <f>IF(Sheet1!$B$5,Sheet2!C175,Sheet2!B175)</f>
        <v>3.82800039275287</v>
      </c>
      <c r="E175" s="13">
        <f t="shared" si="17"/>
        <v>11.348629848063</v>
      </c>
      <c r="F175" s="13">
        <f t="shared" si="19"/>
        <v>-0.1493792769016</v>
      </c>
      <c r="G175" s="13">
        <f t="shared" si="20"/>
        <v>-0.1493792769016</v>
      </c>
      <c r="H175" s="13">
        <f t="shared" si="21"/>
        <v>-0.1493792769016</v>
      </c>
      <c r="I175" s="13">
        <f t="shared" si="22"/>
        <v>11.348629848063</v>
      </c>
      <c r="J175" s="13">
        <f t="shared" si="23"/>
        <v>-1</v>
      </c>
      <c r="K175" s="13">
        <f t="shared" si="18"/>
        <v>-0.1493792769016</v>
      </c>
      <c r="L175" s="13">
        <f>MAX(MIN(I175,Sheet1!$B$3),Sheet1!$B$4)</f>
        <v>11.348629848063</v>
      </c>
      <c r="M175" s="13"/>
      <c r="N175" s="13"/>
      <c r="O175" s="13"/>
      <c r="P175" s="13"/>
      <c r="Q175" s="13"/>
    </row>
    <row r="176" spans="1:17" ht="12.75">
      <c r="A176" s="30">
        <f t="shared" si="16"/>
        <v>17.4</v>
      </c>
      <c r="B176" s="13">
        <f>+Sheet1!$B$2*SIN(Sheet1!B$7*A176*0.001)</f>
        <v>3.76912284250628</v>
      </c>
      <c r="C176" s="13">
        <f>IF((B176&gt;0),+Sheet1!$B$2,-Sheet1!$B$2)</f>
        <v>4</v>
      </c>
      <c r="D176" s="13">
        <f>IF(Sheet1!$B$5,Sheet2!C176,Sheet2!B176)</f>
        <v>3.76912284250628</v>
      </c>
      <c r="E176" s="13">
        <f t="shared" si="17"/>
        <v>11.1740793110844</v>
      </c>
      <c r="F176" s="13">
        <f t="shared" si="19"/>
        <v>-0.1745505369786</v>
      </c>
      <c r="G176" s="13">
        <f t="shared" si="20"/>
        <v>-0.1745505369786</v>
      </c>
      <c r="H176" s="13">
        <f t="shared" si="21"/>
        <v>-0.1745505369786</v>
      </c>
      <c r="I176" s="13">
        <f t="shared" si="22"/>
        <v>11.1740793110844</v>
      </c>
      <c r="J176" s="13">
        <f t="shared" si="23"/>
        <v>-1</v>
      </c>
      <c r="K176" s="13">
        <f t="shared" si="18"/>
        <v>-0.1745505369786</v>
      </c>
      <c r="L176" s="13">
        <f>MAX(MIN(I176,Sheet1!$B$3),Sheet1!$B$4)</f>
        <v>11.1740793110844</v>
      </c>
      <c r="M176" s="13"/>
      <c r="N176" s="13"/>
      <c r="O176" s="13"/>
      <c r="P176" s="13"/>
      <c r="Q176" s="13"/>
    </row>
    <row r="177" spans="1:17" ht="12.75">
      <c r="A177" s="30">
        <f t="shared" si="16"/>
        <v>17.5</v>
      </c>
      <c r="B177" s="13">
        <f>+Sheet1!$B$2*SIN(Sheet1!B$7*A177*0.001)</f>
        <v>3.7018853781025</v>
      </c>
      <c r="C177" s="13">
        <f>IF((B177&gt;0),+Sheet1!$B$2,-Sheet1!$B$2)</f>
        <v>4</v>
      </c>
      <c r="D177" s="13">
        <f>IF(Sheet1!$B$5,Sheet2!C177,Sheet2!B177)</f>
        <v>3.7018853781025</v>
      </c>
      <c r="E177" s="13">
        <f t="shared" si="17"/>
        <v>10.9747446671055</v>
      </c>
      <c r="F177" s="13">
        <f t="shared" si="19"/>
        <v>-0.199334643978901</v>
      </c>
      <c r="G177" s="13">
        <f t="shared" si="20"/>
        <v>-0.199334643978901</v>
      </c>
      <c r="H177" s="13">
        <f t="shared" si="21"/>
        <v>-0.199334643978901</v>
      </c>
      <c r="I177" s="13">
        <f t="shared" si="22"/>
        <v>10.9747446671055</v>
      </c>
      <c r="J177" s="13">
        <f t="shared" si="23"/>
        <v>-1</v>
      </c>
      <c r="K177" s="13">
        <f t="shared" si="18"/>
        <v>-0.199334643978901</v>
      </c>
      <c r="L177" s="13">
        <f>MAX(MIN(I177,Sheet1!$B$3),Sheet1!$B$4)</f>
        <v>10.9747446671055</v>
      </c>
      <c r="M177" s="13"/>
      <c r="N177" s="13"/>
      <c r="O177" s="13"/>
      <c r="P177" s="13"/>
      <c r="Q177" s="13"/>
    </row>
    <row r="178" spans="1:17" ht="12.75">
      <c r="A178" s="30">
        <f t="shared" si="16"/>
        <v>17.6</v>
      </c>
      <c r="B178" s="13">
        <f>+Sheet1!$B$2*SIN(Sheet1!B$7*A178*0.001)</f>
        <v>3.62643713223212</v>
      </c>
      <c r="C178" s="13">
        <f>IF((B178&gt;0),+Sheet1!$B$2,-Sheet1!$B$2)</f>
        <v>4</v>
      </c>
      <c r="D178" s="13">
        <f>IF(Sheet1!$B$5,Sheet2!C178,Sheet2!B178)</f>
        <v>3.62643713223212</v>
      </c>
      <c r="E178" s="13">
        <f t="shared" si="17"/>
        <v>10.7510680403502</v>
      </c>
      <c r="F178" s="13">
        <f t="shared" si="19"/>
        <v>-0.223676626755299</v>
      </c>
      <c r="G178" s="13">
        <f t="shared" si="20"/>
        <v>-0.223676626755299</v>
      </c>
      <c r="H178" s="13">
        <f t="shared" si="21"/>
        <v>-0.223676626755299</v>
      </c>
      <c r="I178" s="13">
        <f t="shared" si="22"/>
        <v>10.7510680403502</v>
      </c>
      <c r="J178" s="13">
        <f t="shared" si="23"/>
        <v>-1</v>
      </c>
      <c r="K178" s="13">
        <f t="shared" si="18"/>
        <v>-0.223676626755299</v>
      </c>
      <c r="L178" s="13">
        <f>MAX(MIN(I178,Sheet1!$B$3),Sheet1!$B$4)</f>
        <v>10.7510680403502</v>
      </c>
      <c r="M178" s="13"/>
      <c r="N178" s="13"/>
      <c r="O178" s="13"/>
      <c r="P178" s="13"/>
      <c r="Q178" s="13"/>
    </row>
    <row r="179" spans="1:17" ht="12.75">
      <c r="A179" s="30">
        <f t="shared" si="16"/>
        <v>17.7</v>
      </c>
      <c r="B179" s="13">
        <f>+Sheet1!$B$2*SIN(Sheet1!B$7*A179*0.001)</f>
        <v>3.54294544909831</v>
      </c>
      <c r="C179" s="13">
        <f>IF((B179&gt;0),+Sheet1!$B$2,-Sheet1!$B$2)</f>
        <v>4</v>
      </c>
      <c r="D179" s="13">
        <f>IF(Sheet1!$B$5,Sheet2!C179,Sheet2!B179)</f>
        <v>3.54294544909831</v>
      </c>
      <c r="E179" s="13">
        <f t="shared" si="17"/>
        <v>10.5035455455587</v>
      </c>
      <c r="F179" s="13">
        <f t="shared" si="19"/>
        <v>-0.2475224947915</v>
      </c>
      <c r="G179" s="13">
        <f t="shared" si="20"/>
        <v>-0.2475224947915</v>
      </c>
      <c r="H179" s="13">
        <f t="shared" si="21"/>
        <v>-0.2475224947915</v>
      </c>
      <c r="I179" s="13">
        <f t="shared" si="22"/>
        <v>10.5035455455587</v>
      </c>
      <c r="J179" s="13">
        <f t="shared" si="23"/>
        <v>-1</v>
      </c>
      <c r="K179" s="13">
        <f t="shared" si="18"/>
        <v>-0.2475224947915</v>
      </c>
      <c r="L179" s="13">
        <f>MAX(MIN(I179,Sheet1!$B$3),Sheet1!$B$4)</f>
        <v>10.5035455455587</v>
      </c>
      <c r="M179" s="13"/>
      <c r="N179" s="13"/>
      <c r="O179" s="13"/>
      <c r="P179" s="13"/>
      <c r="Q179" s="13"/>
    </row>
    <row r="180" spans="1:17" ht="12.75">
      <c r="A180" s="30">
        <f t="shared" si="16"/>
        <v>17.8</v>
      </c>
      <c r="B180" s="13">
        <f>+Sheet1!$B$2*SIN(Sheet1!B$7*A180*0.001)</f>
        <v>3.45159551324745</v>
      </c>
      <c r="C180" s="13">
        <f>IF((B180&gt;0),+Sheet1!$B$2,-Sheet1!$B$2)</f>
        <v>4</v>
      </c>
      <c r="D180" s="13">
        <f>IF(Sheet1!$B$5,Sheet2!C180,Sheet2!B180)</f>
        <v>3.45159551324745</v>
      </c>
      <c r="E180" s="13">
        <f t="shared" si="17"/>
        <v>10.2327261876039</v>
      </c>
      <c r="F180" s="13">
        <f t="shared" si="19"/>
        <v>-0.2708193579548</v>
      </c>
      <c r="G180" s="13">
        <f t="shared" si="20"/>
        <v>-0.2708193579548</v>
      </c>
      <c r="H180" s="13">
        <f t="shared" si="21"/>
        <v>-0.2708193579548</v>
      </c>
      <c r="I180" s="13">
        <f t="shared" si="22"/>
        <v>10.2327261876039</v>
      </c>
      <c r="J180" s="13">
        <f t="shared" si="23"/>
        <v>-1</v>
      </c>
      <c r="K180" s="13">
        <f t="shared" si="18"/>
        <v>-0.2708193579548</v>
      </c>
      <c r="L180" s="13">
        <f>MAX(MIN(I180,Sheet1!$B$3),Sheet1!$B$4)</f>
        <v>10.2327261876039</v>
      </c>
      <c r="M180" s="13"/>
      <c r="N180" s="13"/>
      <c r="O180" s="13"/>
      <c r="P180" s="13"/>
      <c r="Q180" s="13"/>
    </row>
    <row r="181" spans="1:17" ht="12.75">
      <c r="A181" s="30">
        <f t="shared" si="16"/>
        <v>17.9</v>
      </c>
      <c r="B181" s="13">
        <f>+Sheet1!$B$2*SIN(Sheet1!B$7*A181*0.001)</f>
        <v>3.35258993882981</v>
      </c>
      <c r="C181" s="13">
        <f>IF((B181&gt;0),+Sheet1!$B$2,-Sheet1!$B$2)</f>
        <v>4</v>
      </c>
      <c r="D181" s="13">
        <f>IF(Sheet1!$B$5,Sheet2!C181,Sheet2!B181)</f>
        <v>3.35258993882981</v>
      </c>
      <c r="E181" s="13">
        <f t="shared" si="17"/>
        <v>9.93921064379998</v>
      </c>
      <c r="F181" s="13">
        <f t="shared" si="19"/>
        <v>-0.29351554380392</v>
      </c>
      <c r="G181" s="13">
        <f t="shared" si="20"/>
        <v>-0.29351554380392</v>
      </c>
      <c r="H181" s="13">
        <f t="shared" si="21"/>
        <v>-0.29351554380392</v>
      </c>
      <c r="I181" s="13">
        <f t="shared" si="22"/>
        <v>9.93921064379998</v>
      </c>
      <c r="J181" s="13">
        <f t="shared" si="23"/>
        <v>-1</v>
      </c>
      <c r="K181" s="13">
        <f t="shared" si="18"/>
        <v>-0.29351554380392</v>
      </c>
      <c r="L181" s="13">
        <f>MAX(MIN(I181,Sheet1!$B$3),Sheet1!$B$4)</f>
        <v>9.93921064379998</v>
      </c>
      <c r="M181" s="13"/>
      <c r="N181" s="13"/>
      <c r="O181" s="13"/>
      <c r="P181" s="13"/>
      <c r="Q181" s="13"/>
    </row>
    <row r="182" spans="1:17" ht="12.75">
      <c r="A182" s="30">
        <f t="shared" si="16"/>
        <v>18</v>
      </c>
      <c r="B182" s="13">
        <f>+Sheet1!$B$2*SIN(Sheet1!B$7*A182*0.001)</f>
        <v>3.24614832020136</v>
      </c>
      <c r="C182" s="13">
        <f>IF((B182&gt;0),+Sheet1!$B$2,-Sheet1!$B$2)</f>
        <v>4</v>
      </c>
      <c r="D182" s="13">
        <f>IF(Sheet1!$B$5,Sheet2!C182,Sheet2!B182)</f>
        <v>3.24614832020136</v>
      </c>
      <c r="E182" s="13">
        <f t="shared" si="17"/>
        <v>9.62364993159894</v>
      </c>
      <c r="F182" s="13">
        <f t="shared" si="19"/>
        <v>-0.315560712201039</v>
      </c>
      <c r="G182" s="13">
        <f t="shared" si="20"/>
        <v>-0.315560712201039</v>
      </c>
      <c r="H182" s="13">
        <f t="shared" si="21"/>
        <v>-0.315560712201039</v>
      </c>
      <c r="I182" s="13">
        <f t="shared" si="22"/>
        <v>9.62364993159894</v>
      </c>
      <c r="J182" s="13">
        <f t="shared" si="23"/>
        <v>-1</v>
      </c>
      <c r="K182" s="13">
        <f t="shared" si="18"/>
        <v>-0.315560712201039</v>
      </c>
      <c r="L182" s="13">
        <f>MAX(MIN(I182,Sheet1!$B$3),Sheet1!$B$4)</f>
        <v>9.62364993159894</v>
      </c>
      <c r="M182" s="13"/>
      <c r="N182" s="13"/>
      <c r="O182" s="13"/>
      <c r="P182" s="13"/>
      <c r="Q182" s="13"/>
    </row>
    <row r="183" spans="1:17" ht="12.75">
      <c r="A183" s="30">
        <f t="shared" si="16"/>
        <v>18.1</v>
      </c>
      <c r="B183" s="13">
        <f>+Sheet1!$B$2*SIN(Sheet1!B$7*A183*0.001)</f>
        <v>3.13250674486355</v>
      </c>
      <c r="C183" s="13">
        <f>IF((B183&gt;0),+Sheet1!$B$2,-Sheet1!$B$2)</f>
        <v>4</v>
      </c>
      <c r="D183" s="13">
        <f>IF(Sheet1!$B$5,Sheet2!C183,Sheet2!B183)</f>
        <v>3.13250674486355</v>
      </c>
      <c r="E183" s="13">
        <f t="shared" si="17"/>
        <v>9.28674396463478</v>
      </c>
      <c r="F183" s="13">
        <f t="shared" si="19"/>
        <v>-0.33690596696416</v>
      </c>
      <c r="G183" s="13">
        <f t="shared" si="20"/>
        <v>-0.33690596696416</v>
      </c>
      <c r="H183" s="13">
        <f t="shared" si="21"/>
        <v>-0.33690596696416</v>
      </c>
      <c r="I183" s="13">
        <f t="shared" si="22"/>
        <v>9.28674396463478</v>
      </c>
      <c r="J183" s="13">
        <f t="shared" si="23"/>
        <v>-1</v>
      </c>
      <c r="K183" s="13">
        <f t="shared" si="18"/>
        <v>-0.33690596696416</v>
      </c>
      <c r="L183" s="13">
        <f>MAX(MIN(I183,Sheet1!$B$3),Sheet1!$B$4)</f>
        <v>9.28674396463478</v>
      </c>
      <c r="M183" s="13"/>
      <c r="N183" s="13"/>
      <c r="O183" s="13"/>
      <c r="P183" s="13"/>
      <c r="Q183" s="13"/>
    </row>
    <row r="184" spans="1:17" ht="12.75">
      <c r="A184" s="30">
        <f t="shared" si="16"/>
        <v>18.2</v>
      </c>
      <c r="B184" s="13">
        <f>+Sheet1!$B$2*SIN(Sheet1!B$7*A184*0.001)</f>
        <v>3.0119172698212</v>
      </c>
      <c r="C184" s="13">
        <f>IF((B184&gt;0),+Sheet1!$B$2,-Sheet1!$B$2)</f>
        <v>4</v>
      </c>
      <c r="D184" s="13">
        <f>IF(Sheet1!$B$5,Sheet2!C184,Sheet2!B184)</f>
        <v>3.0119172698212</v>
      </c>
      <c r="E184" s="13">
        <f t="shared" si="17"/>
        <v>8.92924000031473</v>
      </c>
      <c r="F184" s="13">
        <f t="shared" si="19"/>
        <v>-0.357503964320051</v>
      </c>
      <c r="G184" s="13">
        <f t="shared" si="20"/>
        <v>-0.357503964320051</v>
      </c>
      <c r="H184" s="13">
        <f t="shared" si="21"/>
        <v>-0.357503964320051</v>
      </c>
      <c r="I184" s="13">
        <f t="shared" si="22"/>
        <v>8.92924000031473</v>
      </c>
      <c r="J184" s="13">
        <f t="shared" si="23"/>
        <v>-1</v>
      </c>
      <c r="K184" s="13">
        <f t="shared" si="18"/>
        <v>-0.357503964320051</v>
      </c>
      <c r="L184" s="13">
        <f>MAX(MIN(I184,Sheet1!$B$3),Sheet1!$B$4)</f>
        <v>8.92924000031473</v>
      </c>
      <c r="M184" s="13"/>
      <c r="N184" s="13"/>
      <c r="O184" s="13"/>
      <c r="P184" s="13"/>
      <c r="Q184" s="13"/>
    </row>
    <row r="185" spans="1:17" ht="12.75">
      <c r="A185" s="30">
        <f t="shared" si="16"/>
        <v>18.3</v>
      </c>
      <c r="B185" s="13">
        <f>+Sheet1!$B$2*SIN(Sheet1!B$7*A185*0.001)</f>
        <v>2.8846473625201</v>
      </c>
      <c r="C185" s="13">
        <f>IF((B185&gt;0),+Sheet1!$B$2,-Sheet1!$B$2)</f>
        <v>4</v>
      </c>
      <c r="D185" s="13">
        <f>IF(Sheet1!$B$5,Sheet2!C185,Sheet2!B185)</f>
        <v>2.8846473625201</v>
      </c>
      <c r="E185" s="13">
        <f t="shared" si="17"/>
        <v>8.55193098240243</v>
      </c>
      <c r="F185" s="13">
        <f t="shared" si="19"/>
        <v>-0.3773090179123</v>
      </c>
      <c r="G185" s="13">
        <f t="shared" si="20"/>
        <v>-0.3773090179123</v>
      </c>
      <c r="H185" s="13">
        <f t="shared" si="21"/>
        <v>-0.3773090179123</v>
      </c>
      <c r="I185" s="13">
        <f t="shared" si="22"/>
        <v>8.55193098240243</v>
      </c>
      <c r="J185" s="13">
        <f t="shared" si="23"/>
        <v>-1</v>
      </c>
      <c r="K185" s="13">
        <f t="shared" si="18"/>
        <v>-0.3773090179123</v>
      </c>
      <c r="L185" s="13">
        <f>MAX(MIN(I185,Sheet1!$B$3),Sheet1!$B$4)</f>
        <v>8.55193098240243</v>
      </c>
      <c r="M185" s="13"/>
      <c r="N185" s="13"/>
      <c r="O185" s="13"/>
      <c r="P185" s="13"/>
      <c r="Q185" s="13"/>
    </row>
    <row r="186" spans="1:17" ht="12.75">
      <c r="A186" s="30">
        <f t="shared" si="16"/>
        <v>18.4</v>
      </c>
      <c r="B186" s="13">
        <f>+Sheet1!$B$2*SIN(Sheet1!B$7*A186*0.001)</f>
        <v>2.75097930760429</v>
      </c>
      <c r="C186" s="13">
        <f>IF((B186&gt;0),+Sheet1!$B$2,-Sheet1!$B$2)</f>
        <v>4</v>
      </c>
      <c r="D186" s="13">
        <f>IF(Sheet1!$B$5,Sheet2!C186,Sheet2!B186)</f>
        <v>2.75097930760429</v>
      </c>
      <c r="E186" s="13">
        <f t="shared" si="17"/>
        <v>8.15565378226892</v>
      </c>
      <c r="F186" s="13">
        <f t="shared" si="19"/>
        <v>-0.396277200133509</v>
      </c>
      <c r="G186" s="13">
        <f t="shared" si="20"/>
        <v>-0.396277200133509</v>
      </c>
      <c r="H186" s="13">
        <f t="shared" si="21"/>
        <v>-0.396277200133509</v>
      </c>
      <c r="I186" s="13">
        <f t="shared" si="22"/>
        <v>8.15565378226892</v>
      </c>
      <c r="J186" s="13">
        <f t="shared" si="23"/>
        <v>-1</v>
      </c>
      <c r="K186" s="13">
        <f t="shared" si="18"/>
        <v>-0.396277200133509</v>
      </c>
      <c r="L186" s="13">
        <f>MAX(MIN(I186,Sheet1!$B$3),Sheet1!$B$4)</f>
        <v>8.15565378226892</v>
      </c>
      <c r="M186" s="13"/>
      <c r="N186" s="13"/>
      <c r="O186" s="13"/>
      <c r="P186" s="13"/>
      <c r="Q186" s="13"/>
    </row>
    <row r="187" spans="1:17" ht="12.75">
      <c r="A187" s="30">
        <f t="shared" si="16"/>
        <v>18.5</v>
      </c>
      <c r="B187" s="13">
        <f>+Sheet1!$B$2*SIN(Sheet1!B$7*A187*0.001)</f>
        <v>2.61120958080865</v>
      </c>
      <c r="C187" s="13">
        <f>IF((B187&gt;0),+Sheet1!$B$2,-Sheet1!$B$2)</f>
        <v>4</v>
      </c>
      <c r="D187" s="13">
        <f>IF(Sheet1!$B$5,Sheet2!C187,Sheet2!B187)</f>
        <v>2.61120958080865</v>
      </c>
      <c r="E187" s="13">
        <f t="shared" si="17"/>
        <v>7.74128734271171</v>
      </c>
      <c r="F187" s="13">
        <f t="shared" si="19"/>
        <v>-0.41436643955721</v>
      </c>
      <c r="G187" s="13">
        <f t="shared" si="20"/>
        <v>-0.41436643955721</v>
      </c>
      <c r="H187" s="13">
        <f t="shared" si="21"/>
        <v>-0.41436643955721</v>
      </c>
      <c r="I187" s="13">
        <f t="shared" si="22"/>
        <v>7.74128734271171</v>
      </c>
      <c r="J187" s="13">
        <f t="shared" si="23"/>
        <v>-1</v>
      </c>
      <c r="K187" s="13">
        <f t="shared" si="18"/>
        <v>-0.41436643955721</v>
      </c>
      <c r="L187" s="13">
        <f>MAX(MIN(I187,Sheet1!$B$3),Sheet1!$B$4)</f>
        <v>7.74128734271171</v>
      </c>
      <c r="M187" s="13"/>
      <c r="N187" s="13"/>
      <c r="O187" s="13"/>
      <c r="P187" s="13"/>
      <c r="Q187" s="13"/>
    </row>
    <row r="188" spans="1:17" ht="12.75">
      <c r="A188" s="30">
        <f t="shared" si="16"/>
        <v>18.6</v>
      </c>
      <c r="B188" s="13">
        <f>+Sheet1!$B$2*SIN(Sheet1!B$7*A188*0.001)</f>
        <v>2.46564819137581</v>
      </c>
      <c r="C188" s="13">
        <f>IF((B188&gt;0),+Sheet1!$B$2,-Sheet1!$B$2)</f>
        <v>4</v>
      </c>
      <c r="D188" s="13">
        <f>IF(Sheet1!$B$5,Sheet2!C188,Sheet2!B188)</f>
        <v>2.46564819137581</v>
      </c>
      <c r="E188" s="13">
        <f t="shared" si="17"/>
        <v>7.30975072845993</v>
      </c>
      <c r="F188" s="13">
        <f t="shared" si="19"/>
        <v>-0.43153661425178</v>
      </c>
      <c r="G188" s="13">
        <f t="shared" si="20"/>
        <v>-0.43153661425178</v>
      </c>
      <c r="H188" s="13">
        <f t="shared" si="21"/>
        <v>-0.43153661425178</v>
      </c>
      <c r="I188" s="13">
        <f t="shared" si="22"/>
        <v>7.30975072845993</v>
      </c>
      <c r="J188" s="13">
        <f t="shared" si="23"/>
        <v>-1</v>
      </c>
      <c r="K188" s="13">
        <f t="shared" si="18"/>
        <v>-0.43153661425178</v>
      </c>
      <c r="L188" s="13">
        <f>MAX(MIN(I188,Sheet1!$B$3),Sheet1!$B$4)</f>
        <v>7.30975072845993</v>
      </c>
      <c r="M188" s="13"/>
      <c r="N188" s="13"/>
      <c r="O188" s="13"/>
      <c r="P188" s="13"/>
      <c r="Q188" s="13"/>
    </row>
    <row r="189" spans="1:17" ht="12.75">
      <c r="A189" s="30">
        <f t="shared" si="16"/>
        <v>18.7</v>
      </c>
      <c r="B189" s="13">
        <f>+Sheet1!$B$2*SIN(Sheet1!B$7*A189*0.001)</f>
        <v>2.31461799445567</v>
      </c>
      <c r="C189" s="13">
        <f>IF((B189&gt;0),+Sheet1!$B$2,-Sheet1!$B$2)</f>
        <v>4</v>
      </c>
      <c r="D189" s="13">
        <f>IF(Sheet1!$B$5,Sheet2!C189,Sheet2!B189)</f>
        <v>2.31461799445567</v>
      </c>
      <c r="E189" s="13">
        <f t="shared" si="17"/>
        <v>6.86200108768882</v>
      </c>
      <c r="F189" s="13">
        <f t="shared" si="19"/>
        <v>-0.44774964077111</v>
      </c>
      <c r="G189" s="13">
        <f t="shared" si="20"/>
        <v>-0.44774964077111</v>
      </c>
      <c r="H189" s="13">
        <f t="shared" si="21"/>
        <v>-0.44774964077111</v>
      </c>
      <c r="I189" s="13">
        <f t="shared" si="22"/>
        <v>6.86200108768882</v>
      </c>
      <c r="J189" s="13">
        <f t="shared" si="23"/>
        <v>-1</v>
      </c>
      <c r="K189" s="13">
        <f t="shared" si="18"/>
        <v>-0.44774964077111</v>
      </c>
      <c r="L189" s="13">
        <f>MAX(MIN(I189,Sheet1!$B$3),Sheet1!$B$4)</f>
        <v>6.86200108768882</v>
      </c>
      <c r="M189" s="13"/>
      <c r="N189" s="13"/>
      <c r="O189" s="13"/>
      <c r="P189" s="13"/>
      <c r="Q189" s="13"/>
    </row>
    <row r="190" spans="1:17" ht="12.75">
      <c r="A190" s="30">
        <f t="shared" si="16"/>
        <v>18.8</v>
      </c>
      <c r="B190" s="13">
        <f>+Sheet1!$B$2*SIN(Sheet1!B$7*A190*0.001)</f>
        <v>2.15845397501265</v>
      </c>
      <c r="C190" s="13">
        <f>IF((B190&gt;0),+Sheet1!$B$2,-Sheet1!$B$2)</f>
        <v>4</v>
      </c>
      <c r="D190" s="13">
        <f>IF(Sheet1!$B$5,Sheet2!C190,Sheet2!B190)</f>
        <v>2.15845397501265</v>
      </c>
      <c r="E190" s="13">
        <f t="shared" si="17"/>
        <v>6.39903152906502</v>
      </c>
      <c r="F190" s="13">
        <f t="shared" si="19"/>
        <v>-0.4629695586238</v>
      </c>
      <c r="G190" s="13">
        <f t="shared" si="20"/>
        <v>-0.4629695586238</v>
      </c>
      <c r="H190" s="13">
        <f t="shared" si="21"/>
        <v>-0.4629695586238</v>
      </c>
      <c r="I190" s="13">
        <f t="shared" si="22"/>
        <v>6.39903152906502</v>
      </c>
      <c r="J190" s="13">
        <f t="shared" si="23"/>
        <v>-1</v>
      </c>
      <c r="K190" s="13">
        <f t="shared" si="18"/>
        <v>-0.4629695586238</v>
      </c>
      <c r="L190" s="13">
        <f>MAX(MIN(I190,Sheet1!$B$3),Sheet1!$B$4)</f>
        <v>6.39903152906502</v>
      </c>
      <c r="M190" s="13"/>
      <c r="N190" s="13"/>
      <c r="O190" s="13"/>
      <c r="P190" s="13"/>
      <c r="Q190" s="13"/>
    </row>
    <row r="191" spans="1:17" ht="12.75">
      <c r="A191" s="30">
        <f t="shared" si="16"/>
        <v>18.9</v>
      </c>
      <c r="B191" s="13">
        <f>+Sheet1!$B$2*SIN(Sheet1!B$7*A191*0.001)</f>
        <v>1.99750250482916</v>
      </c>
      <c r="C191" s="13">
        <f>IF((B191&gt;0),+Sheet1!$B$2,-Sheet1!$B$2)</f>
        <v>4</v>
      </c>
      <c r="D191" s="13">
        <f>IF(Sheet1!$B$5,Sheet2!C191,Sheet2!B191)</f>
        <v>1.99750250482916</v>
      </c>
      <c r="E191" s="13">
        <f t="shared" si="17"/>
        <v>5.92186891903184</v>
      </c>
      <c r="F191" s="13">
        <f t="shared" si="19"/>
        <v>-0.47716261003318</v>
      </c>
      <c r="G191" s="13">
        <f t="shared" si="20"/>
        <v>-0.47716261003318</v>
      </c>
      <c r="H191" s="13">
        <f t="shared" si="21"/>
        <v>-0.47716261003318</v>
      </c>
      <c r="I191" s="13">
        <f t="shared" si="22"/>
        <v>5.92186891903184</v>
      </c>
      <c r="J191" s="13">
        <f t="shared" si="23"/>
        <v>-1</v>
      </c>
      <c r="K191" s="13">
        <f t="shared" si="18"/>
        <v>-0.47716261003318</v>
      </c>
      <c r="L191" s="13">
        <f>MAX(MIN(I191,Sheet1!$B$3),Sheet1!$B$4)</f>
        <v>5.92186891903184</v>
      </c>
      <c r="M191" s="13"/>
      <c r="N191" s="13"/>
      <c r="O191" s="13"/>
      <c r="P191" s="13"/>
      <c r="Q191" s="13"/>
    </row>
    <row r="192" spans="1:17" ht="12.75">
      <c r="A192" s="30">
        <f t="shared" si="16"/>
        <v>19</v>
      </c>
      <c r="B192" s="13">
        <f>+Sheet1!$B$2*SIN(Sheet1!B$7*A192*0.001)</f>
        <v>1.83212057425292</v>
      </c>
      <c r="C192" s="13">
        <f>IF((B192&gt;0),+Sheet1!$B$2,-Sheet1!$B$2)</f>
        <v>4</v>
      </c>
      <c r="D192" s="13">
        <f>IF(Sheet1!$B$5,Sheet2!C192,Sheet2!B192)</f>
        <v>1.83212057425292</v>
      </c>
      <c r="E192" s="13">
        <f t="shared" si="17"/>
        <v>5.43157160421937</v>
      </c>
      <c r="F192" s="13">
        <f t="shared" si="19"/>
        <v>-0.49029731481247</v>
      </c>
      <c r="G192" s="13">
        <f t="shared" si="20"/>
        <v>-0.49029731481247</v>
      </c>
      <c r="H192" s="13">
        <f t="shared" si="21"/>
        <v>-0.49029731481247</v>
      </c>
      <c r="I192" s="13">
        <f t="shared" si="22"/>
        <v>5.43157160421937</v>
      </c>
      <c r="J192" s="13">
        <f t="shared" si="23"/>
        <v>-1</v>
      </c>
      <c r="K192" s="13">
        <f t="shared" si="18"/>
        <v>-0.49029731481247</v>
      </c>
      <c r="L192" s="13">
        <f>MAX(MIN(I192,Sheet1!$B$3),Sheet1!$B$4)</f>
        <v>5.43157160421937</v>
      </c>
      <c r="M192" s="13"/>
      <c r="N192" s="13"/>
      <c r="O192" s="13"/>
      <c r="P192" s="13"/>
      <c r="Q192" s="13"/>
    </row>
    <row r="193" spans="1:17" ht="12.75">
      <c r="A193" s="30">
        <f t="shared" si="16"/>
        <v>19.1</v>
      </c>
      <c r="B193" s="13">
        <f>+Sheet1!$B$2*SIN(Sheet1!B$7*A193*0.001)</f>
        <v>1.66267500039247</v>
      </c>
      <c r="C193" s="13">
        <f>IF((B193&gt;0),+Sheet1!$B$2,-Sheet1!$B$2)</f>
        <v>4</v>
      </c>
      <c r="D193" s="13">
        <f>IF(Sheet1!$B$5,Sheet2!C193,Sheet2!B193)</f>
        <v>1.66267500039247</v>
      </c>
      <c r="E193" s="13">
        <f t="shared" si="17"/>
        <v>4.92922706403191</v>
      </c>
      <c r="F193" s="13">
        <f t="shared" si="19"/>
        <v>-0.50234454018746</v>
      </c>
      <c r="G193" s="13">
        <f t="shared" si="20"/>
        <v>-0.50234454018746</v>
      </c>
      <c r="H193" s="13">
        <f t="shared" si="21"/>
        <v>-0.50234454018746</v>
      </c>
      <c r="I193" s="13">
        <f t="shared" si="22"/>
        <v>4.92922706403191</v>
      </c>
      <c r="J193" s="13">
        <f t="shared" si="23"/>
        <v>-1</v>
      </c>
      <c r="K193" s="13">
        <f t="shared" si="18"/>
        <v>-0.50234454018746</v>
      </c>
      <c r="L193" s="13">
        <f>MAX(MIN(I193,Sheet1!$B$3),Sheet1!$B$4)</f>
        <v>4.92922706403191</v>
      </c>
      <c r="M193" s="13"/>
      <c r="N193" s="13"/>
      <c r="O193" s="13"/>
      <c r="P193" s="13"/>
      <c r="Q193" s="13"/>
    </row>
    <row r="194" spans="1:17" ht="12.75">
      <c r="A194" s="30">
        <f t="shared" si="16"/>
        <v>19.2</v>
      </c>
      <c r="B194" s="13">
        <f>+Sheet1!$B$2*SIN(Sheet1!B$7*A194*0.001)</f>
        <v>1.4895416135168</v>
      </c>
      <c r="C194" s="13">
        <f>IF((B194&gt;0),+Sheet1!$B$2,-Sheet1!$B$2)</f>
        <v>4</v>
      </c>
      <c r="D194" s="13">
        <f>IF(Sheet1!$B$5,Sheet2!C194,Sheet2!B194)</f>
        <v>1.4895416135168</v>
      </c>
      <c r="E194" s="13">
        <f t="shared" si="17"/>
        <v>4.41594949861858</v>
      </c>
      <c r="F194" s="13">
        <f t="shared" si="19"/>
        <v>-0.51327756541333</v>
      </c>
      <c r="G194" s="13">
        <f t="shared" si="20"/>
        <v>-0.51327756541333</v>
      </c>
      <c r="H194" s="13">
        <f t="shared" si="21"/>
        <v>-0.51327756541333</v>
      </c>
      <c r="I194" s="13">
        <f t="shared" si="22"/>
        <v>4.41594949861858</v>
      </c>
      <c r="J194" s="13">
        <f t="shared" si="23"/>
        <v>-1</v>
      </c>
      <c r="K194" s="13">
        <f t="shared" si="18"/>
        <v>-0.51327756541333</v>
      </c>
      <c r="L194" s="13">
        <f>MAX(MIN(I194,Sheet1!$B$3),Sheet1!$B$4)</f>
        <v>4.41594949861858</v>
      </c>
      <c r="M194" s="13"/>
      <c r="N194" s="13"/>
      <c r="O194" s="13"/>
      <c r="P194" s="13"/>
      <c r="Q194" s="13"/>
    </row>
    <row r="195" spans="1:17" ht="12.75">
      <c r="A195" s="30">
        <f aca="true" t="shared" si="24" ref="A195:A216">+A194+$Y$4</f>
        <v>19.3</v>
      </c>
      <c r="B195" s="13">
        <f>+Sheet1!$B$2*SIN(Sheet1!B$7*A195*0.001)</f>
        <v>1.31310442346386</v>
      </c>
      <c r="C195" s="13">
        <f>IF((B195&gt;0),+Sheet1!$B$2,-Sheet1!$B$2)</f>
        <v>4</v>
      </c>
      <c r="D195" s="13">
        <f>IF(Sheet1!$B$5,Sheet2!C195,Sheet2!B195)</f>
        <v>1.31310442346386</v>
      </c>
      <c r="E195" s="13">
        <f aca="true" t="shared" si="25" ref="E195:E216">+(D195-$W$4)*$X$4+$W$4</f>
        <v>3.89287735757754</v>
      </c>
      <c r="F195" s="13">
        <f t="shared" si="19"/>
        <v>-0.52307214104104</v>
      </c>
      <c r="G195" s="13">
        <f t="shared" si="20"/>
        <v>-0.52307214104104</v>
      </c>
      <c r="H195" s="13">
        <f t="shared" si="21"/>
        <v>-0.52307214104104</v>
      </c>
      <c r="I195" s="13">
        <f t="shared" si="22"/>
        <v>3.89287735757754</v>
      </c>
      <c r="J195" s="13">
        <f t="shared" si="23"/>
        <v>-1</v>
      </c>
      <c r="K195" s="13">
        <f aca="true" t="shared" si="26" ref="K195:K216">IF(J196&gt;0,G195,H195)</f>
        <v>-0.52307214104104</v>
      </c>
      <c r="L195" s="13">
        <f>MAX(MIN(I195,Sheet1!$B$3),Sheet1!$B$4)</f>
        <v>3.89287735757754</v>
      </c>
      <c r="M195" s="13"/>
      <c r="N195" s="13"/>
      <c r="O195" s="13"/>
      <c r="P195" s="13"/>
      <c r="Q195" s="13"/>
    </row>
    <row r="196" spans="1:17" ht="12.75">
      <c r="A196" s="30">
        <f t="shared" si="24"/>
        <v>19.4</v>
      </c>
      <c r="B196" s="13">
        <f>+Sheet1!$B$2*SIN(Sheet1!B$7*A196*0.001)</f>
        <v>1.13375476790682</v>
      </c>
      <c r="C196" s="13">
        <f>IF((B196&gt;0),+Sheet1!$B$2,-Sheet1!$B$2)</f>
        <v>4</v>
      </c>
      <c r="D196" s="13">
        <f>IF(Sheet1!$B$5,Sheet2!C196,Sheet2!B196)</f>
        <v>1.13375476790682</v>
      </c>
      <c r="E196" s="13">
        <f t="shared" si="25"/>
        <v>3.36117081487504</v>
      </c>
      <c r="F196" s="13">
        <f aca="true" t="shared" si="27" ref="F196:F216">+E196-I195</f>
        <v>-0.5317065427025</v>
      </c>
      <c r="G196" s="13">
        <f aca="true" t="shared" si="28" ref="G196:G216">MIN(F196,$Y$5)</f>
        <v>-0.5317065427025</v>
      </c>
      <c r="H196" s="13">
        <f aca="true" t="shared" si="29" ref="H196:H216">MAX(F196,$Y$6)</f>
        <v>-0.5317065427025</v>
      </c>
      <c r="I196" s="13">
        <f aca="true" t="shared" si="30" ref="I196:I216">I195+IF(J196&gt;0,G196,H196)</f>
        <v>3.36117081487504</v>
      </c>
      <c r="J196" s="13">
        <f aca="true" t="shared" si="31" ref="J196:J216">IF(E196&gt;I195,1,-1)</f>
        <v>-1</v>
      </c>
      <c r="K196" s="13">
        <f t="shared" si="26"/>
        <v>-0.5317065427025</v>
      </c>
      <c r="L196" s="13">
        <f>MAX(MIN(I196,Sheet1!$B$3),Sheet1!$B$4)</f>
        <v>3.36117081487504</v>
      </c>
      <c r="M196" s="13"/>
      <c r="N196" s="13"/>
      <c r="O196" s="13"/>
      <c r="P196" s="13"/>
      <c r="Q196" s="13"/>
    </row>
    <row r="197" spans="1:17" ht="12.75">
      <c r="A197" s="30">
        <f t="shared" si="24"/>
        <v>19.5</v>
      </c>
      <c r="B197" s="13">
        <f>+Sheet1!$B$2*SIN(Sheet1!B$7*A197*0.001)</f>
        <v>0.951890444367052</v>
      </c>
      <c r="C197" s="13">
        <f>IF((B197&gt;0),+Sheet1!$B$2,-Sheet1!$B$2)</f>
        <v>4</v>
      </c>
      <c r="D197" s="13">
        <f>IF(Sheet1!$B$5,Sheet2!C197,Sheet2!B197)</f>
        <v>0.951890444367052</v>
      </c>
      <c r="E197" s="13">
        <f t="shared" si="25"/>
        <v>2.82200919557934</v>
      </c>
      <c r="F197" s="13">
        <f t="shared" si="27"/>
        <v>-0.5391616192957</v>
      </c>
      <c r="G197" s="13">
        <f t="shared" si="28"/>
        <v>-0.5391616192957</v>
      </c>
      <c r="H197" s="13">
        <f t="shared" si="29"/>
        <v>-0.5391616192957</v>
      </c>
      <c r="I197" s="13">
        <f t="shared" si="30"/>
        <v>2.82200919557934</v>
      </c>
      <c r="J197" s="13">
        <f t="shared" si="31"/>
        <v>-1</v>
      </c>
      <c r="K197" s="13">
        <f t="shared" si="26"/>
        <v>-0.5391616192957</v>
      </c>
      <c r="L197" s="13">
        <f>MAX(MIN(I197,Sheet1!$B$3),Sheet1!$B$4)</f>
        <v>2.82200919557934</v>
      </c>
      <c r="M197" s="13"/>
      <c r="N197" s="13"/>
      <c r="O197" s="13"/>
      <c r="P197" s="13"/>
      <c r="Q197" s="13"/>
    </row>
    <row r="198" spans="1:17" ht="12.75">
      <c r="A198" s="30">
        <f t="shared" si="24"/>
        <v>19.6</v>
      </c>
      <c r="B198" s="13">
        <f>+Sheet1!$B$2*SIN(Sheet1!B$7*A198*0.001)</f>
        <v>0.767914827899341</v>
      </c>
      <c r="C198" s="13">
        <f>IF((B198&gt;0),+Sheet1!$B$2,-Sheet1!$B$2)</f>
        <v>4</v>
      </c>
      <c r="D198" s="13">
        <f>IF(Sheet1!$B$5,Sheet2!C198,Sheet2!B198)</f>
        <v>0.767914827899341</v>
      </c>
      <c r="E198" s="13">
        <f t="shared" si="25"/>
        <v>2.27658836011809</v>
      </c>
      <c r="F198" s="13">
        <f t="shared" si="27"/>
        <v>-0.54542083546125</v>
      </c>
      <c r="G198" s="13">
        <f t="shared" si="28"/>
        <v>-0.54542083546125</v>
      </c>
      <c r="H198" s="13">
        <f t="shared" si="29"/>
        <v>-0.54542083546125</v>
      </c>
      <c r="I198" s="13">
        <f t="shared" si="30"/>
        <v>2.27658836011809</v>
      </c>
      <c r="J198" s="13">
        <f t="shared" si="31"/>
        <v>-1</v>
      </c>
      <c r="K198" s="13">
        <f t="shared" si="26"/>
        <v>-0.54542083546125</v>
      </c>
      <c r="L198" s="13">
        <f>MAX(MIN(I198,Sheet1!$B$3),Sheet1!$B$4)</f>
        <v>2.27658836011809</v>
      </c>
      <c r="M198" s="13"/>
      <c r="N198" s="13"/>
      <c r="O198" s="13"/>
      <c r="P198" s="13"/>
      <c r="Q198" s="13"/>
    </row>
    <row r="199" spans="1:17" ht="12.75">
      <c r="A199" s="30">
        <f t="shared" si="24"/>
        <v>19.7</v>
      </c>
      <c r="B199" s="13">
        <f>+Sheet1!$B$2*SIN(Sheet1!B$7*A199*0.001)</f>
        <v>0.582235976406007</v>
      </c>
      <c r="C199" s="13">
        <f>IF((B199&gt;0),+Sheet1!$B$2,-Sheet1!$B$2)</f>
        <v>4</v>
      </c>
      <c r="D199" s="13">
        <f>IF(Sheet1!$B$5,Sheet2!C199,Sheet2!B199)</f>
        <v>0.582235976406007</v>
      </c>
      <c r="E199" s="13">
        <f t="shared" si="25"/>
        <v>1.72611805185985</v>
      </c>
      <c r="F199" s="13">
        <f t="shared" si="27"/>
        <v>-0.55047030825824</v>
      </c>
      <c r="G199" s="13">
        <f t="shared" si="28"/>
        <v>-0.55047030825824</v>
      </c>
      <c r="H199" s="13">
        <f t="shared" si="29"/>
        <v>-0.55047030825824</v>
      </c>
      <c r="I199" s="13">
        <f t="shared" si="30"/>
        <v>1.72611805185985</v>
      </c>
      <c r="J199" s="13">
        <f t="shared" si="31"/>
        <v>-1</v>
      </c>
      <c r="K199" s="13">
        <f t="shared" si="26"/>
        <v>-0.55047030825824</v>
      </c>
      <c r="L199" s="13">
        <f>MAX(MIN(I199,Sheet1!$B$3),Sheet1!$B$4)</f>
        <v>1.72611805185985</v>
      </c>
      <c r="M199" s="13"/>
      <c r="N199" s="13"/>
      <c r="O199" s="13"/>
      <c r="P199" s="13"/>
      <c r="Q199" s="13"/>
    </row>
    <row r="200" spans="1:17" ht="12.75">
      <c r="A200" s="30">
        <f t="shared" si="24"/>
        <v>19.8</v>
      </c>
      <c r="B200" s="13">
        <f>+Sheet1!$B$2*SIN(Sheet1!B$7*A200*0.001)</f>
        <v>0.395265725564492</v>
      </c>
      <c r="C200" s="13">
        <f>IF((B200&gt;0),+Sheet1!$B$2,-Sheet1!$B$2)</f>
        <v>4</v>
      </c>
      <c r="D200" s="13">
        <f>IF(Sheet1!$B$5,Sheet2!C200,Sheet2!B200)</f>
        <v>0.395265725564492</v>
      </c>
      <c r="E200" s="13">
        <f t="shared" si="25"/>
        <v>1.17181921390338</v>
      </c>
      <c r="F200" s="13">
        <f t="shared" si="27"/>
        <v>-0.55429883795647</v>
      </c>
      <c r="G200" s="13">
        <f t="shared" si="28"/>
        <v>-0.55429883795647</v>
      </c>
      <c r="H200" s="13">
        <f t="shared" si="29"/>
        <v>-0.55429883795647</v>
      </c>
      <c r="I200" s="13">
        <f t="shared" si="30"/>
        <v>1.17181921390338</v>
      </c>
      <c r="J200" s="13">
        <f t="shared" si="31"/>
        <v>-1</v>
      </c>
      <c r="K200" s="13">
        <f t="shared" si="26"/>
        <v>-0.55429883795647</v>
      </c>
      <c r="L200" s="13">
        <f>MAX(MIN(I200,Sheet1!$B$3),Sheet1!$B$4)</f>
        <v>1.17181921390338</v>
      </c>
      <c r="M200" s="13"/>
      <c r="N200" s="13"/>
      <c r="O200" s="13"/>
      <c r="P200" s="13"/>
      <c r="Q200" s="13"/>
    </row>
    <row r="201" spans="1:17" ht="12.75">
      <c r="A201" s="30">
        <f t="shared" si="24"/>
        <v>19.9</v>
      </c>
      <c r="B201" s="13">
        <f>+Sheet1!$B$2*SIN(Sheet1!B$7*A201*0.001)</f>
        <v>0.207418775375937</v>
      </c>
      <c r="C201" s="13">
        <f>IF((B201&gt;0),+Sheet1!$B$2,-Sheet1!$B$2)</f>
        <v>4</v>
      </c>
      <c r="D201" s="13">
        <f>IF(Sheet1!$B$5,Sheet2!C201,Sheet2!B201)</f>
        <v>0.207418775375937</v>
      </c>
      <c r="E201" s="13">
        <f t="shared" si="25"/>
        <v>0.614921281026109</v>
      </c>
      <c r="F201" s="13">
        <f t="shared" si="27"/>
        <v>-0.556897932877271</v>
      </c>
      <c r="G201" s="13">
        <f t="shared" si="28"/>
        <v>-0.556897932877271</v>
      </c>
      <c r="H201" s="13">
        <f t="shared" si="29"/>
        <v>-0.556897932877271</v>
      </c>
      <c r="I201" s="13">
        <f t="shared" si="30"/>
        <v>0.614921281026109</v>
      </c>
      <c r="J201" s="13">
        <f t="shared" si="31"/>
        <v>-1</v>
      </c>
      <c r="K201" s="13">
        <f t="shared" si="26"/>
        <v>-0.556897932877271</v>
      </c>
      <c r="L201" s="13">
        <f>MAX(MIN(I201,Sheet1!$B$3),Sheet1!$B$4)</f>
        <v>0.614921281026109</v>
      </c>
      <c r="M201" s="13"/>
      <c r="N201" s="13"/>
      <c r="O201" s="13"/>
      <c r="P201" s="13"/>
      <c r="Q201" s="13"/>
    </row>
    <row r="202" spans="1:17" ht="12.75">
      <c r="A202" s="30">
        <f t="shared" si="24"/>
        <v>20</v>
      </c>
      <c r="B202" s="13">
        <f>+Sheet1!$B$2*SIN(Sheet1!B$7*A202*0.001)</f>
        <v>0.019111770360514</v>
      </c>
      <c r="C202" s="13">
        <f>IF((B202&gt;0),+Sheet1!$B$2,-Sheet1!$B$2)</f>
        <v>4</v>
      </c>
      <c r="D202" s="13">
        <f>IF(Sheet1!$B$5,Sheet2!C202,Sheet2!B202)</f>
        <v>0.019111770360514</v>
      </c>
      <c r="E202" s="13">
        <f t="shared" si="25"/>
        <v>0.0566594527976732</v>
      </c>
      <c r="F202" s="13">
        <f t="shared" si="27"/>
        <v>-0.558261828228436</v>
      </c>
      <c r="G202" s="13">
        <f t="shared" si="28"/>
        <v>-0.558261828228436</v>
      </c>
      <c r="H202" s="13">
        <f t="shared" si="29"/>
        <v>-0.558261828228436</v>
      </c>
      <c r="I202" s="13">
        <f t="shared" si="30"/>
        <v>0.056659452797673</v>
      </c>
      <c r="J202" s="13">
        <f t="shared" si="31"/>
        <v>-1</v>
      </c>
      <c r="K202" s="13">
        <f t="shared" si="26"/>
        <v>-0.558261828228436</v>
      </c>
      <c r="L202" s="13">
        <f>MAX(MIN(I202,Sheet1!$B$3),Sheet1!$B$4)</f>
        <v>0.056659452797673</v>
      </c>
      <c r="M202" s="13"/>
      <c r="N202" s="13"/>
      <c r="O202" s="13"/>
      <c r="P202" s="13"/>
      <c r="Q202" s="13"/>
    </row>
    <row r="203" spans="1:17" ht="12.75">
      <c r="A203" s="30">
        <f t="shared" si="24"/>
        <v>20.1</v>
      </c>
      <c r="B203" s="13">
        <f>+Sheet1!$B$2*SIN(Sheet1!B$7*A203*0.001)</f>
        <v>-0.16923762456001</v>
      </c>
      <c r="C203" s="13">
        <f>IF((B203&gt;0),+Sheet1!$B$2,-Sheet1!$B$2)</f>
        <v>-4</v>
      </c>
      <c r="D203" s="13">
        <f>IF(Sheet1!$B$5,Sheet2!C203,Sheet2!B203)</f>
        <v>-0.16923762456001</v>
      </c>
      <c r="E203" s="13">
        <f t="shared" si="25"/>
        <v>-0.501728046092447</v>
      </c>
      <c r="F203" s="13">
        <f t="shared" si="27"/>
        <v>-0.55838749889012</v>
      </c>
      <c r="G203" s="13">
        <f t="shared" si="28"/>
        <v>-0.55838749889012</v>
      </c>
      <c r="H203" s="13">
        <f t="shared" si="29"/>
        <v>-0.55838749889012</v>
      </c>
      <c r="I203" s="13">
        <f t="shared" si="30"/>
        <v>-0.501728046092447</v>
      </c>
      <c r="J203" s="13">
        <f t="shared" si="31"/>
        <v>-1</v>
      </c>
      <c r="K203" s="13">
        <f t="shared" si="26"/>
        <v>-0.55838749889012</v>
      </c>
      <c r="L203" s="13">
        <f>MAX(MIN(I203,Sheet1!$B$3),Sheet1!$B$4)</f>
        <v>-0.501728046092447</v>
      </c>
      <c r="M203" s="13"/>
      <c r="N203" s="13"/>
      <c r="O203" s="13"/>
      <c r="P203" s="13"/>
      <c r="Q203" s="13"/>
    </row>
    <row r="204" spans="1:17" ht="12.75">
      <c r="A204" s="30">
        <f t="shared" si="24"/>
        <v>20.2</v>
      </c>
      <c r="B204" s="13">
        <f>+Sheet1!$B$2*SIN(Sheet1!B$7*A204*0.001)</f>
        <v>-0.35721165044306</v>
      </c>
      <c r="C204" s="13">
        <f>IF((B204&gt;0),+Sheet1!$B$2,-Sheet1!$B$2)</f>
        <v>-4</v>
      </c>
      <c r="D204" s="13">
        <f>IF(Sheet1!$B$5,Sheet2!C204,Sheet2!B204)</f>
        <v>-0.35721165044306</v>
      </c>
      <c r="E204" s="13">
        <f t="shared" si="25"/>
        <v>-1.05900271221725</v>
      </c>
      <c r="F204" s="13">
        <f t="shared" si="27"/>
        <v>-0.557274666124803</v>
      </c>
      <c r="G204" s="13">
        <f t="shared" si="28"/>
        <v>-0.557274666124803</v>
      </c>
      <c r="H204" s="13">
        <f t="shared" si="29"/>
        <v>-0.557274666124803</v>
      </c>
      <c r="I204" s="13">
        <f t="shared" si="30"/>
        <v>-1.05900271221725</v>
      </c>
      <c r="J204" s="13">
        <f t="shared" si="31"/>
        <v>-1</v>
      </c>
      <c r="K204" s="13">
        <f t="shared" si="26"/>
        <v>-0.557274666124803</v>
      </c>
      <c r="L204" s="13">
        <f>MAX(MIN(I204,Sheet1!$B$3),Sheet1!$B$4)</f>
        <v>-1.05900271221725</v>
      </c>
      <c r="M204" s="13"/>
      <c r="N204" s="13"/>
      <c r="O204" s="13"/>
      <c r="P204" s="13"/>
      <c r="Q204" s="13"/>
    </row>
    <row r="205" spans="1:17" ht="12.75">
      <c r="A205" s="30">
        <f t="shared" si="24"/>
        <v>20.3</v>
      </c>
      <c r="B205" s="13">
        <f>+Sheet1!$B$2*SIN(Sheet1!B$7*A205*0.001)</f>
        <v>-0.544393380914584</v>
      </c>
      <c r="C205" s="13">
        <f>IF((B205&gt;0),+Sheet1!$B$2,-Sheet1!$B$2)</f>
        <v>-4</v>
      </c>
      <c r="D205" s="13">
        <f>IF(Sheet1!$B$5,Sheet2!C205,Sheet2!B205)</f>
        <v>-0.544393380914584</v>
      </c>
      <c r="E205" s="13">
        <f t="shared" si="25"/>
        <v>-1.61392851041279</v>
      </c>
      <c r="F205" s="13">
        <f t="shared" si="27"/>
        <v>-0.55492579819554</v>
      </c>
      <c r="G205" s="13">
        <f t="shared" si="28"/>
        <v>-0.55492579819554</v>
      </c>
      <c r="H205" s="13">
        <f t="shared" si="29"/>
        <v>-0.55492579819554</v>
      </c>
      <c r="I205" s="13">
        <f t="shared" si="30"/>
        <v>-1.61392851041279</v>
      </c>
      <c r="J205" s="13">
        <f t="shared" si="31"/>
        <v>-1</v>
      </c>
      <c r="K205" s="13">
        <f t="shared" si="26"/>
        <v>-0.55492579819554</v>
      </c>
      <c r="L205" s="13">
        <f>MAX(MIN(I205,Sheet1!$B$3),Sheet1!$B$4)</f>
        <v>-1.61392851041279</v>
      </c>
      <c r="M205" s="13"/>
      <c r="N205" s="13"/>
      <c r="O205" s="13"/>
      <c r="P205" s="13"/>
      <c r="Q205" s="13"/>
    </row>
    <row r="206" spans="1:17" ht="12.75">
      <c r="A206" s="30">
        <f t="shared" si="24"/>
        <v>20.4</v>
      </c>
      <c r="B206" s="13">
        <f>+Sheet1!$B$2*SIN(Sheet1!B$7*A206*0.001)</f>
        <v>-0.73036764691164</v>
      </c>
      <c r="C206" s="13">
        <f>IF((B206&gt;0),+Sheet1!$B$2,-Sheet1!$B$2)</f>
        <v>-4</v>
      </c>
      <c r="D206" s="13">
        <f>IF(Sheet1!$B$5,Sheet2!C206,Sheet2!B206)</f>
        <v>-0.73036764691164</v>
      </c>
      <c r="E206" s="13">
        <f t="shared" si="25"/>
        <v>-2.16527461530386</v>
      </c>
      <c r="F206" s="13">
        <f t="shared" si="27"/>
        <v>-0.55134610489107</v>
      </c>
      <c r="G206" s="13">
        <f t="shared" si="28"/>
        <v>-0.55134610489107</v>
      </c>
      <c r="H206" s="13">
        <f t="shared" si="29"/>
        <v>-0.55134610489107</v>
      </c>
      <c r="I206" s="13">
        <f t="shared" si="30"/>
        <v>-2.16527461530386</v>
      </c>
      <c r="J206" s="13">
        <f t="shared" si="31"/>
        <v>-1</v>
      </c>
      <c r="K206" s="13">
        <f t="shared" si="26"/>
        <v>-0.55134610489107</v>
      </c>
      <c r="L206" s="13">
        <f>MAX(MIN(I206,Sheet1!$B$3),Sheet1!$B$4)</f>
        <v>-2.16527461530386</v>
      </c>
      <c r="M206" s="13"/>
      <c r="N206" s="13"/>
      <c r="O206" s="13"/>
      <c r="P206" s="13"/>
      <c r="Q206" s="13"/>
    </row>
    <row r="207" spans="1:17" ht="12.75">
      <c r="A207" s="30">
        <f t="shared" si="24"/>
        <v>20.5</v>
      </c>
      <c r="B207" s="13">
        <f>+Sheet1!$B$2*SIN(Sheet1!B$7*A207*0.001)</f>
        <v>-0.914721957527441</v>
      </c>
      <c r="C207" s="13">
        <f>IF((B207&gt;0),+Sheet1!$B$2,-Sheet1!$B$2)</f>
        <v>-4</v>
      </c>
      <c r="D207" s="13">
        <f>IF(Sheet1!$B$5,Sheet2!C207,Sheet2!B207)</f>
        <v>-0.914721957527441</v>
      </c>
      <c r="E207" s="13">
        <f t="shared" si="25"/>
        <v>-2.71181814127487</v>
      </c>
      <c r="F207" s="13">
        <f t="shared" si="27"/>
        <v>-0.54654352597101</v>
      </c>
      <c r="G207" s="13">
        <f t="shared" si="28"/>
        <v>-0.54654352597101</v>
      </c>
      <c r="H207" s="13">
        <f t="shared" si="29"/>
        <v>-0.54654352597101</v>
      </c>
      <c r="I207" s="13">
        <f t="shared" si="30"/>
        <v>-2.71181814127487</v>
      </c>
      <c r="J207" s="13">
        <f t="shared" si="31"/>
        <v>-1</v>
      </c>
      <c r="K207" s="13">
        <f t="shared" si="26"/>
        <v>-0.54654352597101</v>
      </c>
      <c r="L207" s="13">
        <f>MAX(MIN(I207,Sheet1!$B$3),Sheet1!$B$4)</f>
        <v>-2.71181814127487</v>
      </c>
      <c r="M207" s="13"/>
      <c r="N207" s="13"/>
      <c r="O207" s="13"/>
      <c r="P207" s="13"/>
      <c r="Q207" s="13"/>
    </row>
    <row r="208" spans="1:17" ht="12.75">
      <c r="A208" s="30">
        <f t="shared" si="24"/>
        <v>20.6</v>
      </c>
      <c r="B208" s="13">
        <f>+Sheet1!$B$2*SIN(Sheet1!B$7*A208*0.001)</f>
        <v>-1.09704741491607</v>
      </c>
      <c r="C208" s="13">
        <f>IF((B208&gt;0),+Sheet1!$B$2,-Sheet1!$B$2)</f>
        <v>-4</v>
      </c>
      <c r="D208" s="13">
        <f>IF(Sheet1!$B$5,Sheet2!C208,Sheet2!B208)</f>
        <v>-1.09704741491607</v>
      </c>
      <c r="E208" s="13">
        <f t="shared" si="25"/>
        <v>-3.25234685482977</v>
      </c>
      <c r="F208" s="13">
        <f t="shared" si="27"/>
        <v>-0.5405287135549</v>
      </c>
      <c r="G208" s="13">
        <f t="shared" si="28"/>
        <v>-0.5405287135549</v>
      </c>
      <c r="H208" s="13">
        <f t="shared" si="29"/>
        <v>-0.5405287135549</v>
      </c>
      <c r="I208" s="13">
        <f t="shared" si="30"/>
        <v>-3.25234685482977</v>
      </c>
      <c r="J208" s="13">
        <f t="shared" si="31"/>
        <v>-1</v>
      </c>
      <c r="K208" s="13">
        <f t="shared" si="26"/>
        <v>-0.5405287135549</v>
      </c>
      <c r="L208" s="13">
        <f>MAX(MIN(I208,Sheet1!$B$3),Sheet1!$B$4)</f>
        <v>-3.25234685482977</v>
      </c>
      <c r="M208" s="13"/>
      <c r="N208" s="13"/>
      <c r="O208" s="13"/>
      <c r="P208" s="13"/>
      <c r="Q208" s="13"/>
    </row>
    <row r="209" spans="1:17" ht="12.75">
      <c r="A209" s="30">
        <f t="shared" si="24"/>
        <v>20.7</v>
      </c>
      <c r="B209" s="13">
        <f>+Sheet1!$B$2*SIN(Sheet1!B$7*A209*0.001)</f>
        <v>-1.27693962122792</v>
      </c>
      <c r="C209" s="13">
        <f>IF((B209&gt;0),+Sheet1!$B$2,-Sheet1!$B$2)</f>
        <v>-4</v>
      </c>
      <c r="D209" s="13">
        <f>IF(Sheet1!$B$5,Sheet2!C209,Sheet2!B209)</f>
        <v>-1.27693962122792</v>
      </c>
      <c r="E209" s="13">
        <f t="shared" si="25"/>
        <v>-3.785661863326</v>
      </c>
      <c r="F209" s="13">
        <f t="shared" si="27"/>
        <v>-0.53331500849623</v>
      </c>
      <c r="G209" s="13">
        <f t="shared" si="28"/>
        <v>-0.53331500849623</v>
      </c>
      <c r="H209" s="13">
        <f t="shared" si="29"/>
        <v>-0.53331500849623</v>
      </c>
      <c r="I209" s="13">
        <f t="shared" si="30"/>
        <v>-3.785661863326</v>
      </c>
      <c r="J209" s="13">
        <f t="shared" si="31"/>
        <v>-1</v>
      </c>
      <c r="K209" s="13">
        <f t="shared" si="26"/>
        <v>-0.53331500849623</v>
      </c>
      <c r="L209" s="13">
        <f>MAX(MIN(I209,Sheet1!$B$3),Sheet1!$B$4)</f>
        <v>-3.785661863326</v>
      </c>
      <c r="M209" s="13"/>
      <c r="N209" s="13"/>
      <c r="O209" s="13"/>
      <c r="P209" s="13"/>
      <c r="Q209" s="13"/>
    </row>
    <row r="210" spans="1:17" ht="12.75">
      <c r="A210" s="30">
        <f t="shared" si="24"/>
        <v>20.8</v>
      </c>
      <c r="B210" s="13">
        <f>+Sheet1!$B$2*SIN(Sheet1!B$7*A210*0.001)</f>
        <v>-1.45399957556407</v>
      </c>
      <c r="C210" s="13">
        <f>IF((B210&gt;0),+Sheet1!$B$2,-Sheet1!$B$2)</f>
        <v>-4</v>
      </c>
      <c r="D210" s="13">
        <f>IF(Sheet1!$B$5,Sheet2!C210,Sheet2!B210)</f>
        <v>-1.45399957556407</v>
      </c>
      <c r="E210" s="13">
        <f t="shared" si="25"/>
        <v>-4.31058027411824</v>
      </c>
      <c r="F210" s="13">
        <f t="shared" si="27"/>
        <v>-0.52491841079224</v>
      </c>
      <c r="G210" s="13">
        <f t="shared" si="28"/>
        <v>-0.52491841079224</v>
      </c>
      <c r="H210" s="13">
        <f t="shared" si="29"/>
        <v>-0.52491841079224</v>
      </c>
      <c r="I210" s="13">
        <f t="shared" si="30"/>
        <v>-4.31058027411824</v>
      </c>
      <c r="J210" s="13">
        <f t="shared" si="31"/>
        <v>-1</v>
      </c>
      <c r="K210" s="13">
        <f t="shared" si="26"/>
        <v>-0.52491841079224</v>
      </c>
      <c r="L210" s="13">
        <f>MAX(MIN(I210,Sheet1!$B$3),Sheet1!$B$4)</f>
        <v>-4.31058027411824</v>
      </c>
      <c r="M210" s="13"/>
      <c r="N210" s="13"/>
      <c r="O210" s="13"/>
      <c r="P210" s="13"/>
      <c r="Q210" s="13"/>
    </row>
    <row r="211" spans="1:17" ht="12.75">
      <c r="A211" s="30">
        <f t="shared" si="24"/>
        <v>20.9</v>
      </c>
      <c r="B211" s="13">
        <f>+Sheet1!$B$2*SIN(Sheet1!B$7*A211*0.001)</f>
        <v>-1.62783455896024</v>
      </c>
      <c r="C211" s="13">
        <f>IF((B211&gt;0),+Sheet1!$B$2,-Sheet1!$B$2)</f>
        <v>-4</v>
      </c>
      <c r="D211" s="13">
        <f>IF(Sheet1!$B$5,Sheet2!C211,Sheet2!B211)</f>
        <v>-1.62783455896024</v>
      </c>
      <c r="E211" s="13">
        <f t="shared" si="25"/>
        <v>-4.82593781821416</v>
      </c>
      <c r="F211" s="13">
        <f t="shared" si="27"/>
        <v>-0.51535754409592</v>
      </c>
      <c r="G211" s="13">
        <f t="shared" si="28"/>
        <v>-0.51535754409592</v>
      </c>
      <c r="H211" s="13">
        <f t="shared" si="29"/>
        <v>-0.51535754409592</v>
      </c>
      <c r="I211" s="13">
        <f t="shared" si="30"/>
        <v>-4.82593781821416</v>
      </c>
      <c r="J211" s="13">
        <f t="shared" si="31"/>
        <v>-1</v>
      </c>
      <c r="K211" s="13">
        <f t="shared" si="26"/>
        <v>-0.51535754409592</v>
      </c>
      <c r="L211" s="13">
        <f>MAX(MIN(I211,Sheet1!$B$3),Sheet1!$B$4)</f>
        <v>-4.82593781821416</v>
      </c>
      <c r="M211" s="13"/>
      <c r="N211" s="13"/>
      <c r="O211" s="13"/>
      <c r="P211" s="13"/>
      <c r="Q211" s="13"/>
    </row>
    <row r="212" spans="1:17" ht="12.75">
      <c r="A212" s="30">
        <f t="shared" si="24"/>
        <v>21</v>
      </c>
      <c r="B212" s="13">
        <f>+Sheet1!$B$2*SIN(Sheet1!B$7*A212*0.001)</f>
        <v>-1.79805900543744</v>
      </c>
      <c r="C212" s="13">
        <f>IF((B212&gt;0),+Sheet1!$B$2,-Sheet1!$B$2)</f>
        <v>-4</v>
      </c>
      <c r="D212" s="13">
        <f>IF(Sheet1!$B$5,Sheet2!C212,Sheet2!B212)</f>
        <v>-1.79805900543744</v>
      </c>
      <c r="E212" s="13">
        <f t="shared" si="25"/>
        <v>-5.33059143262299</v>
      </c>
      <c r="F212" s="13">
        <f t="shared" si="27"/>
        <v>-0.50465361440883</v>
      </c>
      <c r="G212" s="13">
        <f t="shared" si="28"/>
        <v>-0.50465361440883</v>
      </c>
      <c r="H212" s="13">
        <f t="shared" si="29"/>
        <v>-0.50465361440883</v>
      </c>
      <c r="I212" s="13">
        <f t="shared" si="30"/>
        <v>-5.33059143262299</v>
      </c>
      <c r="J212" s="13">
        <f t="shared" si="31"/>
        <v>-1</v>
      </c>
      <c r="K212" s="13">
        <f t="shared" si="26"/>
        <v>-0.50465361440883</v>
      </c>
      <c r="L212" s="13">
        <f>MAX(MIN(I212,Sheet1!$B$3),Sheet1!$B$4)</f>
        <v>-5.33059143262299</v>
      </c>
      <c r="M212" s="13"/>
      <c r="N212" s="13"/>
      <c r="O212" s="13"/>
      <c r="P212" s="13"/>
      <c r="Q212" s="13"/>
    </row>
    <row r="213" spans="1:17" ht="12.75">
      <c r="A213" s="30">
        <f t="shared" si="24"/>
        <v>21.1</v>
      </c>
      <c r="B213" s="13">
        <f>+Sheet1!$B$2*SIN(Sheet1!B$7*A213*0.001)</f>
        <v>-1.96429535718728</v>
      </c>
      <c r="C213" s="13">
        <f>IF((B213&gt;0),+Sheet1!$B$2,-Sheet1!$B$2)</f>
        <v>-4</v>
      </c>
      <c r="D213" s="13">
        <f>IF(Sheet1!$B$5,Sheet2!C213,Sheet2!B213)</f>
        <v>-1.96429535718728</v>
      </c>
      <c r="E213" s="13">
        <f t="shared" si="25"/>
        <v>-5.82342179566917</v>
      </c>
      <c r="F213" s="13">
        <f t="shared" si="27"/>
        <v>-0.49283036304618</v>
      </c>
      <c r="G213" s="13">
        <f t="shared" si="28"/>
        <v>-0.49283036304618</v>
      </c>
      <c r="H213" s="13">
        <f t="shared" si="29"/>
        <v>-0.49283036304618</v>
      </c>
      <c r="I213" s="13">
        <f t="shared" si="30"/>
        <v>-5.82342179566917</v>
      </c>
      <c r="J213" s="13">
        <f t="shared" si="31"/>
        <v>-1</v>
      </c>
      <c r="K213" s="13">
        <f t="shared" si="26"/>
        <v>-0.49283036304618</v>
      </c>
      <c r="L213" s="13">
        <f>MAX(MIN(I213,Sheet1!$B$3),Sheet1!$B$4)</f>
        <v>-5.82342179566917</v>
      </c>
      <c r="M213" s="13"/>
      <c r="N213" s="13"/>
      <c r="O213" s="13"/>
      <c r="P213" s="13"/>
      <c r="Q213" s="13"/>
    </row>
    <row r="214" spans="1:17" ht="12.75">
      <c r="A214" s="30">
        <f t="shared" si="24"/>
        <v>21.2</v>
      </c>
      <c r="B214" s="13">
        <f>+Sheet1!$B$2*SIN(Sheet1!B$7*A214*0.001)</f>
        <v>-2.12617490199513</v>
      </c>
      <c r="C214" s="13">
        <f>IF((B214&gt;0),+Sheet1!$B$2,-Sheet1!$B$2)</f>
        <v>-4</v>
      </c>
      <c r="D214" s="13">
        <f>IF(Sheet1!$B$5,Sheet2!C214,Sheet2!B214)</f>
        <v>-2.12617490199513</v>
      </c>
      <c r="E214" s="13">
        <f t="shared" si="25"/>
        <v>-6.30333580964765</v>
      </c>
      <c r="F214" s="13">
        <f t="shared" si="27"/>
        <v>-0.47991401397848</v>
      </c>
      <c r="G214" s="13">
        <f t="shared" si="28"/>
        <v>-0.47991401397848</v>
      </c>
      <c r="H214" s="13">
        <f t="shared" si="29"/>
        <v>-0.47991401397848</v>
      </c>
      <c r="I214" s="13">
        <f t="shared" si="30"/>
        <v>-6.30333580964765</v>
      </c>
      <c r="J214" s="13">
        <f t="shared" si="31"/>
        <v>-1</v>
      </c>
      <c r="K214" s="13">
        <f t="shared" si="26"/>
        <v>-0.47991401397848</v>
      </c>
      <c r="L214" s="13">
        <f>MAX(MIN(I214,Sheet1!$B$3),Sheet1!$B$4)</f>
        <v>-6.30333580964765</v>
      </c>
      <c r="M214" s="13"/>
      <c r="N214" s="13"/>
      <c r="O214" s="13"/>
      <c r="P214" s="13"/>
      <c r="Q214" s="13"/>
    </row>
    <row r="215" spans="1:17" ht="12.75">
      <c r="A215" s="30">
        <f t="shared" si="24"/>
        <v>21.3</v>
      </c>
      <c r="B215" s="13">
        <f>+Sheet1!$B$2*SIN(Sheet1!B$7*A215*0.001)</f>
        <v>-2.28333859104384</v>
      </c>
      <c r="C215" s="13">
        <f>IF((B215&gt;0),+Sheet1!$B$2,-Sheet1!$B$2)</f>
        <v>-4</v>
      </c>
      <c r="D215" s="13">
        <f>IF(Sheet1!$B$5,Sheet2!C215,Sheet2!B215)</f>
        <v>-2.28333859104384</v>
      </c>
      <c r="E215" s="13">
        <f t="shared" si="25"/>
        <v>-6.76926902531466</v>
      </c>
      <c r="F215" s="13">
        <f t="shared" si="27"/>
        <v>-0.46593321566701</v>
      </c>
      <c r="G215" s="13">
        <f t="shared" si="28"/>
        <v>-0.46593321566701</v>
      </c>
      <c r="H215" s="13">
        <f t="shared" si="29"/>
        <v>-0.46593321566701</v>
      </c>
      <c r="I215" s="13">
        <f t="shared" si="30"/>
        <v>-6.76926902531466</v>
      </c>
      <c r="J215" s="13">
        <f t="shared" si="31"/>
        <v>-1</v>
      </c>
      <c r="K215" s="13">
        <f t="shared" si="26"/>
        <v>-0.46593321566701</v>
      </c>
      <c r="L215" s="13">
        <f>MAX(MIN(I215,Sheet1!$B$3),Sheet1!$B$4)</f>
        <v>-6.76926902531466</v>
      </c>
      <c r="M215" s="13"/>
      <c r="N215" s="13"/>
      <c r="O215" s="13"/>
      <c r="P215" s="13"/>
      <c r="Q215" s="13"/>
    </row>
    <row r="216" spans="1:17" ht="12.75">
      <c r="A216" s="30">
        <f t="shared" si="24"/>
        <v>21.4</v>
      </c>
      <c r="B216" s="13">
        <f>+Sheet1!$B$2*SIN(Sheet1!B$7*A216*0.001)</f>
        <v>-2.43543783528388</v>
      </c>
      <c r="C216" s="13">
        <f>IF((B216&gt;0),+Sheet1!$B$2,-Sheet1!$B$2)</f>
        <v>-4</v>
      </c>
      <c r="D216" s="13">
        <f>IF(Sheet1!$B$5,Sheet2!C216,Sheet2!B216)</f>
        <v>-2.43543783528388</v>
      </c>
      <c r="E216" s="13">
        <f t="shared" si="25"/>
        <v>-7.22018800283572</v>
      </c>
      <c r="F216" s="13">
        <f t="shared" si="27"/>
        <v>-0.45091897752106</v>
      </c>
      <c r="G216" s="13">
        <f t="shared" si="28"/>
        <v>-0.45091897752106</v>
      </c>
      <c r="H216" s="13">
        <f t="shared" si="29"/>
        <v>-0.45091897752106</v>
      </c>
      <c r="I216" s="13">
        <f t="shared" si="30"/>
        <v>-7.22018800283572</v>
      </c>
      <c r="J216" s="13">
        <f t="shared" si="31"/>
        <v>-1</v>
      </c>
      <c r="K216" s="13">
        <f t="shared" si="26"/>
        <v>-0.45091897752106</v>
      </c>
      <c r="L216" s="13">
        <f>MAX(MIN(I216,Sheet1!$B$3),Sheet1!$B$4)</f>
        <v>-7.22018800283572</v>
      </c>
      <c r="M216" s="13"/>
      <c r="N216" s="13"/>
      <c r="O216" s="13"/>
      <c r="P216" s="13"/>
      <c r="Q216" s="13"/>
    </row>
    <row r="217" spans="1:17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afm</dc:creator>
  <cp:keywords/>
  <dc:description/>
  <cp:lastModifiedBy>MURRAY Alan (ENG)</cp:lastModifiedBy>
  <dcterms:created xsi:type="dcterms:W3CDTF">2005-11-22T13:56:12Z</dcterms:created>
  <dcterms:modified xsi:type="dcterms:W3CDTF">2015-02-05T09:35:47Z</dcterms:modified>
  <cp:category/>
  <cp:version/>
  <cp:contentType/>
  <cp:contentStatus/>
</cp:coreProperties>
</file>