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fm\Local Documents\WWW_teaching\eng+ee\toybox_files\"/>
    </mc:Choice>
  </mc:AlternateContent>
  <bookViews>
    <workbookView xWindow="480" yWindow="45" windowWidth="9465" windowHeight="6870"/>
  </bookViews>
  <sheets>
    <sheet name="Sheet1" sheetId="1" r:id="rId1"/>
    <sheet name="Sheet2" sheetId="2" r:id="rId2"/>
    <sheet name="Sheet3" sheetId="3" r:id="rId3"/>
  </sheets>
  <definedNames>
    <definedName name="_GoBack" localSheetId="0">Sheet1!$A$48</definedName>
  </definedNames>
  <calcPr calcId="162913"/>
</workbook>
</file>

<file path=xl/calcChain.xml><?xml version="1.0" encoding="utf-8"?>
<calcChain xmlns="http://schemas.openxmlformats.org/spreadsheetml/2006/main">
  <c r="E2" i="1" l="1"/>
  <c r="I35" i="3"/>
  <c r="F300" i="3" l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l="1"/>
  <c r="B55" i="3"/>
  <c r="B54" i="3"/>
  <c r="E3" i="1"/>
  <c r="B36" i="1"/>
  <c r="B33" i="1"/>
  <c r="K16" i="3"/>
  <c r="K18" i="3" s="1"/>
  <c r="J16" i="3"/>
  <c r="J18" i="3" s="1"/>
  <c r="B35" i="1"/>
  <c r="B39" i="1"/>
  <c r="B34" i="1"/>
  <c r="H2" i="3"/>
  <c r="B3" i="3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B48" i="1" l="1"/>
  <c r="B47" i="1" s="1"/>
  <c r="J35" i="3" s="1"/>
  <c r="H3" i="3"/>
  <c r="B56" i="3"/>
  <c r="A57" i="3"/>
  <c r="B5" i="3"/>
  <c r="B4" i="3"/>
  <c r="B37" i="1"/>
  <c r="P8" i="1"/>
  <c r="P9" i="1" s="1"/>
  <c r="H4" i="3"/>
  <c r="B38" i="1"/>
  <c r="H5" i="3"/>
  <c r="E3" i="3" l="1"/>
  <c r="C3" i="3" s="1"/>
  <c r="D3" i="3" s="1"/>
  <c r="E5" i="3"/>
  <c r="C5" i="3" s="1"/>
  <c r="D5" i="3" s="1"/>
  <c r="E4" i="3"/>
  <c r="C4" i="3" s="1"/>
  <c r="D4" i="3" s="1"/>
  <c r="E55" i="3"/>
  <c r="C55" i="3" s="1"/>
  <c r="D55" i="3" s="1"/>
  <c r="E56" i="3"/>
  <c r="C56" i="3" s="1"/>
  <c r="D56" i="3" s="1"/>
  <c r="E54" i="3"/>
  <c r="C54" i="3" s="1"/>
  <c r="D54" i="3" s="1"/>
  <c r="A58" i="3"/>
  <c r="B57" i="3"/>
  <c r="E57" i="3" s="1"/>
  <c r="C57" i="3" s="1"/>
  <c r="D57" i="3" s="1"/>
  <c r="B6" i="3"/>
  <c r="E6" i="3" s="1"/>
  <c r="C6" i="3" s="1"/>
  <c r="D6" i="3" s="1"/>
  <c r="B40" i="1"/>
  <c r="B43" i="1" s="1"/>
  <c r="A59" i="3" l="1"/>
  <c r="B58" i="3"/>
  <c r="E58" i="3" s="1"/>
  <c r="C58" i="3" s="1"/>
  <c r="D58" i="3" s="1"/>
  <c r="B7" i="3"/>
  <c r="E7" i="3" s="1"/>
  <c r="C7" i="3" s="1"/>
  <c r="D7" i="3" s="1"/>
  <c r="J23" i="3"/>
  <c r="B41" i="1"/>
  <c r="B141" i="2" s="1"/>
  <c r="B42" i="1"/>
  <c r="C6" i="2" s="1"/>
  <c r="N16" i="3"/>
  <c r="J15" i="3" s="1"/>
  <c r="O16" i="3"/>
  <c r="K15" i="3" s="1"/>
  <c r="D156" i="2"/>
  <c r="D152" i="2"/>
  <c r="D148" i="2"/>
  <c r="D144" i="2"/>
  <c r="D140" i="2"/>
  <c r="D136" i="2"/>
  <c r="D132" i="2"/>
  <c r="D155" i="2"/>
  <c r="D153" i="2"/>
  <c r="D146" i="2"/>
  <c r="D139" i="2"/>
  <c r="D137" i="2"/>
  <c r="D130" i="2"/>
  <c r="D127" i="2"/>
  <c r="D123" i="2"/>
  <c r="D119" i="2"/>
  <c r="D115" i="2"/>
  <c r="D111" i="2"/>
  <c r="D107" i="2"/>
  <c r="D103" i="2"/>
  <c r="D99" i="2"/>
  <c r="D95" i="2"/>
  <c r="D91" i="2"/>
  <c r="D87" i="2"/>
  <c r="D83" i="2"/>
  <c r="D79" i="2"/>
  <c r="D75" i="2"/>
  <c r="D71" i="2"/>
  <c r="D67" i="2"/>
  <c r="D63" i="2"/>
  <c r="D59" i="2"/>
  <c r="D55" i="2"/>
  <c r="D51" i="2"/>
  <c r="D47" i="2"/>
  <c r="D43" i="2"/>
  <c r="D39" i="2"/>
  <c r="D35" i="2"/>
  <c r="D31" i="2"/>
  <c r="D27" i="2"/>
  <c r="D23" i="2"/>
  <c r="D151" i="2"/>
  <c r="D149" i="2"/>
  <c r="D142" i="2"/>
  <c r="D135" i="2"/>
  <c r="D133" i="2"/>
  <c r="D128" i="2"/>
  <c r="D124" i="2"/>
  <c r="D120" i="2"/>
  <c r="D116" i="2"/>
  <c r="D112" i="2"/>
  <c r="D108" i="2"/>
  <c r="D104" i="2"/>
  <c r="D100" i="2"/>
  <c r="D96" i="2"/>
  <c r="D92" i="2"/>
  <c r="D88" i="2"/>
  <c r="D84" i="2"/>
  <c r="D80" i="2"/>
  <c r="D76" i="2"/>
  <c r="D72" i="2"/>
  <c r="D68" i="2"/>
  <c r="D64" i="2"/>
  <c r="D60" i="2"/>
  <c r="D56" i="2"/>
  <c r="D52" i="2"/>
  <c r="D48" i="2"/>
  <c r="D44" i="2"/>
  <c r="D40" i="2"/>
  <c r="D36" i="2"/>
  <c r="D32" i="2"/>
  <c r="D28" i="2"/>
  <c r="D24" i="2"/>
  <c r="D141" i="2"/>
  <c r="D134" i="2"/>
  <c r="D122" i="2"/>
  <c r="D114" i="2"/>
  <c r="D106" i="2"/>
  <c r="D98" i="2"/>
  <c r="D90" i="2"/>
  <c r="D82" i="2"/>
  <c r="D74" i="2"/>
  <c r="D66" i="2"/>
  <c r="D58" i="2"/>
  <c r="D50" i="2"/>
  <c r="D42" i="2"/>
  <c r="D34" i="2"/>
  <c r="D26" i="2"/>
  <c r="D21" i="2"/>
  <c r="D19" i="2"/>
  <c r="D17" i="2"/>
  <c r="D15" i="2"/>
  <c r="D13" i="2"/>
  <c r="D11" i="2"/>
  <c r="D9" i="2"/>
  <c r="D7" i="2"/>
  <c r="D5" i="2"/>
  <c r="D3" i="2"/>
  <c r="D154" i="2"/>
  <c r="D147" i="2"/>
  <c r="D129" i="2"/>
  <c r="D121" i="2"/>
  <c r="D113" i="2"/>
  <c r="D105" i="2"/>
  <c r="D97" i="2"/>
  <c r="D89" i="2"/>
  <c r="D81" i="2"/>
  <c r="D73" i="2"/>
  <c r="D65" i="2"/>
  <c r="D57" i="2"/>
  <c r="D49" i="2"/>
  <c r="D41" i="2"/>
  <c r="D33" i="2"/>
  <c r="D25" i="2"/>
  <c r="D150" i="2"/>
  <c r="D143" i="2"/>
  <c r="D126" i="2"/>
  <c r="D118" i="2"/>
  <c r="D110" i="2"/>
  <c r="D102" i="2"/>
  <c r="D94" i="2"/>
  <c r="D86" i="2"/>
  <c r="D78" i="2"/>
  <c r="D70" i="2"/>
  <c r="D62" i="2"/>
  <c r="D54" i="2"/>
  <c r="D46" i="2"/>
  <c r="D38" i="2"/>
  <c r="D30" i="2"/>
  <c r="D22" i="2"/>
  <c r="D20" i="2"/>
  <c r="D18" i="2"/>
  <c r="D16" i="2"/>
  <c r="D14" i="2"/>
  <c r="D12" i="2"/>
  <c r="D10" i="2"/>
  <c r="D8" i="2"/>
  <c r="D6" i="2"/>
  <c r="D4" i="2"/>
  <c r="D2" i="2"/>
  <c r="D145" i="2"/>
  <c r="D138" i="2"/>
  <c r="D131" i="2"/>
  <c r="D125" i="2"/>
  <c r="D117" i="2"/>
  <c r="D109" i="2"/>
  <c r="D101" i="2"/>
  <c r="D93" i="2"/>
  <c r="D85" i="2"/>
  <c r="D77" i="2"/>
  <c r="D69" i="2"/>
  <c r="D61" i="2"/>
  <c r="D53" i="2"/>
  <c r="D45" i="2"/>
  <c r="D37" i="2"/>
  <c r="D29" i="2"/>
  <c r="A60" i="3" l="1"/>
  <c r="B59" i="3"/>
  <c r="E59" i="3" s="1"/>
  <c r="C59" i="3" s="1"/>
  <c r="D59" i="3" s="1"/>
  <c r="B8" i="3"/>
  <c r="B147" i="2"/>
  <c r="C117" i="2"/>
  <c r="C49" i="2"/>
  <c r="C155" i="2"/>
  <c r="C126" i="2"/>
  <c r="C57" i="2"/>
  <c r="C130" i="2"/>
  <c r="C101" i="2"/>
  <c r="C147" i="2"/>
  <c r="B70" i="2"/>
  <c r="B56" i="2"/>
  <c r="B33" i="2"/>
  <c r="B98" i="2"/>
  <c r="B19" i="2"/>
  <c r="B97" i="2"/>
  <c r="B84" i="2"/>
  <c r="B83" i="2"/>
  <c r="C87" i="2"/>
  <c r="C19" i="2"/>
  <c r="C62" i="2"/>
  <c r="C36" i="2"/>
  <c r="C95" i="2"/>
  <c r="C27" i="2"/>
  <c r="C66" i="2"/>
  <c r="C100" i="2"/>
  <c r="C37" i="2"/>
  <c r="C23" i="2"/>
  <c r="C151" i="2"/>
  <c r="C113" i="2"/>
  <c r="C83" i="2"/>
  <c r="C30" i="2"/>
  <c r="C94" i="2"/>
  <c r="C3" i="2"/>
  <c r="C68" i="2"/>
  <c r="C132" i="2"/>
  <c r="C40" i="2"/>
  <c r="C104" i="2"/>
  <c r="C45" i="2"/>
  <c r="C31" i="2"/>
  <c r="C4" i="2"/>
  <c r="C121" i="2"/>
  <c r="C91" i="2"/>
  <c r="C34" i="2"/>
  <c r="C98" i="2"/>
  <c r="C8" i="2"/>
  <c r="C72" i="2"/>
  <c r="C136" i="2"/>
  <c r="N15" i="3"/>
  <c r="J17" i="3" s="1"/>
  <c r="C69" i="2"/>
  <c r="C141" i="2"/>
  <c r="E141" i="2" s="1"/>
  <c r="C55" i="2"/>
  <c r="C119" i="2"/>
  <c r="C17" i="2"/>
  <c r="C81" i="2"/>
  <c r="C145" i="2"/>
  <c r="C51" i="2"/>
  <c r="C115" i="2"/>
  <c r="C14" i="2"/>
  <c r="C46" i="2"/>
  <c r="C78" i="2"/>
  <c r="C110" i="2"/>
  <c r="C142" i="2"/>
  <c r="C20" i="2"/>
  <c r="C52" i="2"/>
  <c r="C84" i="2"/>
  <c r="C116" i="2"/>
  <c r="C148" i="2"/>
  <c r="C13" i="2"/>
  <c r="C77" i="2"/>
  <c r="C149" i="2"/>
  <c r="C63" i="2"/>
  <c r="C127" i="2"/>
  <c r="C25" i="2"/>
  <c r="C89" i="2"/>
  <c r="C153" i="2"/>
  <c r="C59" i="2"/>
  <c r="C123" i="2"/>
  <c r="C18" i="2"/>
  <c r="C50" i="2"/>
  <c r="C82" i="2"/>
  <c r="C114" i="2"/>
  <c r="C146" i="2"/>
  <c r="C24" i="2"/>
  <c r="C56" i="2"/>
  <c r="C88" i="2"/>
  <c r="C120" i="2"/>
  <c r="C152" i="2"/>
  <c r="C21" i="2"/>
  <c r="C53" i="2"/>
  <c r="C85" i="2"/>
  <c r="C125" i="2"/>
  <c r="C7" i="2"/>
  <c r="C39" i="2"/>
  <c r="C71" i="2"/>
  <c r="C103" i="2"/>
  <c r="C135" i="2"/>
  <c r="C109" i="2"/>
  <c r="C33" i="2"/>
  <c r="C65" i="2"/>
  <c r="C97" i="2"/>
  <c r="C129" i="2"/>
  <c r="C2" i="2"/>
  <c r="C35" i="2"/>
  <c r="C67" i="2"/>
  <c r="C99" i="2"/>
  <c r="C131" i="2"/>
  <c r="C5" i="2"/>
  <c r="C22" i="2"/>
  <c r="C38" i="2"/>
  <c r="C54" i="2"/>
  <c r="C70" i="2"/>
  <c r="C86" i="2"/>
  <c r="C102" i="2"/>
  <c r="C118" i="2"/>
  <c r="C134" i="2"/>
  <c r="C150" i="2"/>
  <c r="C12" i="2"/>
  <c r="C28" i="2"/>
  <c r="C44" i="2"/>
  <c r="C60" i="2"/>
  <c r="C76" i="2"/>
  <c r="C92" i="2"/>
  <c r="C108" i="2"/>
  <c r="C124" i="2"/>
  <c r="C140" i="2"/>
  <c r="C156" i="2"/>
  <c r="O15" i="3"/>
  <c r="K17" i="3" s="1"/>
  <c r="C29" i="2"/>
  <c r="C61" i="2"/>
  <c r="C93" i="2"/>
  <c r="C133" i="2"/>
  <c r="C15" i="2"/>
  <c r="C47" i="2"/>
  <c r="C79" i="2"/>
  <c r="C111" i="2"/>
  <c r="C143" i="2"/>
  <c r="C9" i="2"/>
  <c r="C41" i="2"/>
  <c r="C73" i="2"/>
  <c r="C105" i="2"/>
  <c r="C137" i="2"/>
  <c r="C11" i="2"/>
  <c r="C43" i="2"/>
  <c r="C75" i="2"/>
  <c r="C107" i="2"/>
  <c r="C139" i="2"/>
  <c r="C10" i="2"/>
  <c r="C26" i="2"/>
  <c r="C42" i="2"/>
  <c r="C58" i="2"/>
  <c r="C74" i="2"/>
  <c r="C90" i="2"/>
  <c r="C106" i="2"/>
  <c r="C122" i="2"/>
  <c r="C138" i="2"/>
  <c r="C154" i="2"/>
  <c r="C16" i="2"/>
  <c r="C32" i="2"/>
  <c r="C48" i="2"/>
  <c r="C64" i="2"/>
  <c r="C80" i="2"/>
  <c r="C96" i="2"/>
  <c r="C112" i="2"/>
  <c r="C128" i="2"/>
  <c r="C144" i="2"/>
  <c r="B34" i="2"/>
  <c r="B20" i="2"/>
  <c r="E20" i="2" s="1"/>
  <c r="B6" i="2"/>
  <c r="E6" i="2" s="1"/>
  <c r="B134" i="2"/>
  <c r="B120" i="2"/>
  <c r="E120" i="2" s="1"/>
  <c r="B51" i="2"/>
  <c r="B115" i="2"/>
  <c r="B156" i="2"/>
  <c r="B65" i="2"/>
  <c r="B129" i="2"/>
  <c r="B66" i="2"/>
  <c r="E66" i="2" s="1"/>
  <c r="B52" i="2"/>
  <c r="B38" i="2"/>
  <c r="B24" i="2"/>
  <c r="E24" i="2" s="1"/>
  <c r="B3" i="2"/>
  <c r="B67" i="2"/>
  <c r="B131" i="2"/>
  <c r="E131" i="2" s="1"/>
  <c r="B17" i="2"/>
  <c r="B81" i="2"/>
  <c r="B2" i="2"/>
  <c r="B130" i="2"/>
  <c r="B116" i="2"/>
  <c r="B102" i="2"/>
  <c r="B88" i="2"/>
  <c r="E88" i="2" s="1"/>
  <c r="B35" i="2"/>
  <c r="B99" i="2"/>
  <c r="B140" i="2"/>
  <c r="B49" i="2"/>
  <c r="B113" i="2"/>
  <c r="B145" i="2"/>
  <c r="E145" i="2" s="1"/>
  <c r="B42" i="2"/>
  <c r="B106" i="2"/>
  <c r="E106" i="2" s="1"/>
  <c r="B28" i="2"/>
  <c r="B92" i="2"/>
  <c r="B14" i="2"/>
  <c r="B78" i="2"/>
  <c r="B150" i="2"/>
  <c r="B64" i="2"/>
  <c r="B128" i="2"/>
  <c r="B23" i="2"/>
  <c r="B55" i="2"/>
  <c r="B87" i="2"/>
  <c r="B119" i="2"/>
  <c r="B151" i="2"/>
  <c r="B144" i="2"/>
  <c r="B21" i="2"/>
  <c r="B53" i="2"/>
  <c r="B85" i="2"/>
  <c r="B117" i="2"/>
  <c r="B133" i="2"/>
  <c r="E133" i="2" s="1"/>
  <c r="N14" i="3"/>
  <c r="J20" i="3" s="1"/>
  <c r="B18" i="2"/>
  <c r="B50" i="2"/>
  <c r="B82" i="2"/>
  <c r="B114" i="2"/>
  <c r="B4" i="2"/>
  <c r="B36" i="2"/>
  <c r="B68" i="2"/>
  <c r="B100" i="2"/>
  <c r="B132" i="2"/>
  <c r="B22" i="2"/>
  <c r="B54" i="2"/>
  <c r="B86" i="2"/>
  <c r="E86" i="2" s="1"/>
  <c r="B118" i="2"/>
  <c r="B8" i="2"/>
  <c r="B40" i="2"/>
  <c r="B72" i="2"/>
  <c r="B104" i="2"/>
  <c r="E104" i="2" s="1"/>
  <c r="B138" i="2"/>
  <c r="B11" i="2"/>
  <c r="B27" i="2"/>
  <c r="B43" i="2"/>
  <c r="B59" i="2"/>
  <c r="B75" i="2"/>
  <c r="B91" i="2"/>
  <c r="B107" i="2"/>
  <c r="B123" i="2"/>
  <c r="B139" i="2"/>
  <c r="B155" i="2"/>
  <c r="E155" i="2" s="1"/>
  <c r="B148" i="2"/>
  <c r="B9" i="2"/>
  <c r="B25" i="2"/>
  <c r="B41" i="2"/>
  <c r="B57" i="2"/>
  <c r="B73" i="2"/>
  <c r="B89" i="2"/>
  <c r="B105" i="2"/>
  <c r="B121" i="2"/>
  <c r="E121" i="2" s="1"/>
  <c r="B137" i="2"/>
  <c r="B153" i="2"/>
  <c r="B10" i="2"/>
  <c r="B74" i="2"/>
  <c r="B142" i="2"/>
  <c r="B60" i="2"/>
  <c r="B124" i="2"/>
  <c r="B46" i="2"/>
  <c r="B110" i="2"/>
  <c r="B32" i="2"/>
  <c r="B96" i="2"/>
  <c r="B7" i="2"/>
  <c r="B39" i="2"/>
  <c r="B71" i="2"/>
  <c r="B103" i="2"/>
  <c r="B135" i="2"/>
  <c r="B5" i="2"/>
  <c r="B37" i="2"/>
  <c r="B69" i="2"/>
  <c r="B101" i="2"/>
  <c r="B149" i="2"/>
  <c r="O14" i="3"/>
  <c r="K20" i="3" s="1"/>
  <c r="B26" i="2"/>
  <c r="B58" i="2"/>
  <c r="B90" i="2"/>
  <c r="B122" i="2"/>
  <c r="B12" i="2"/>
  <c r="B44" i="2"/>
  <c r="B76" i="2"/>
  <c r="B108" i="2"/>
  <c r="B146" i="2"/>
  <c r="B30" i="2"/>
  <c r="B62" i="2"/>
  <c r="B94" i="2"/>
  <c r="B126" i="2"/>
  <c r="B16" i="2"/>
  <c r="E16" i="2" s="1"/>
  <c r="B48" i="2"/>
  <c r="B80" i="2"/>
  <c r="B112" i="2"/>
  <c r="B154" i="2"/>
  <c r="B15" i="2"/>
  <c r="B31" i="2"/>
  <c r="E31" i="2" s="1"/>
  <c r="B47" i="2"/>
  <c r="B63" i="2"/>
  <c r="B79" i="2"/>
  <c r="E79" i="2" s="1"/>
  <c r="B95" i="2"/>
  <c r="B111" i="2"/>
  <c r="B127" i="2"/>
  <c r="B143" i="2"/>
  <c r="B136" i="2"/>
  <c r="E136" i="2" s="1"/>
  <c r="B152" i="2"/>
  <c r="B13" i="2"/>
  <c r="B29" i="2"/>
  <c r="B45" i="2"/>
  <c r="B61" i="2"/>
  <c r="B77" i="2"/>
  <c r="E77" i="2" s="1"/>
  <c r="B93" i="2"/>
  <c r="E93" i="2" s="1"/>
  <c r="B109" i="2"/>
  <c r="B125" i="2"/>
  <c r="K24" i="3"/>
  <c r="J28" i="3"/>
  <c r="J29" i="3" s="1"/>
  <c r="J27" i="3"/>
  <c r="E149" i="2" l="1"/>
  <c r="E142" i="2"/>
  <c r="E153" i="2"/>
  <c r="E108" i="2"/>
  <c r="E26" i="2"/>
  <c r="E28" i="2"/>
  <c r="E124" i="2"/>
  <c r="E117" i="2"/>
  <c r="E128" i="2"/>
  <c r="E105" i="2"/>
  <c r="E107" i="2"/>
  <c r="E147" i="2"/>
  <c r="A61" i="3"/>
  <c r="B60" i="3"/>
  <c r="E60" i="3" s="1"/>
  <c r="C60" i="3" s="1"/>
  <c r="D60" i="3" s="1"/>
  <c r="E119" i="2"/>
  <c r="B9" i="3"/>
  <c r="E8" i="3"/>
  <c r="C8" i="3" s="1"/>
  <c r="D8" i="3" s="1"/>
  <c r="K22" i="3"/>
  <c r="E70" i="2"/>
  <c r="E49" i="2"/>
  <c r="E126" i="2"/>
  <c r="E130" i="2"/>
  <c r="E63" i="2"/>
  <c r="E30" i="2"/>
  <c r="E46" i="2"/>
  <c r="E57" i="2"/>
  <c r="E148" i="2"/>
  <c r="E132" i="2"/>
  <c r="E23" i="2"/>
  <c r="E152" i="2"/>
  <c r="E10" i="2"/>
  <c r="E27" i="2"/>
  <c r="J25" i="3"/>
  <c r="E13" i="2"/>
  <c r="E127" i="2"/>
  <c r="E154" i="2"/>
  <c r="E101" i="2"/>
  <c r="E135" i="2"/>
  <c r="E7" i="2"/>
  <c r="E4" i="2"/>
  <c r="E151" i="2"/>
  <c r="E78" i="2"/>
  <c r="E67" i="2"/>
  <c r="E52" i="2"/>
  <c r="E84" i="2"/>
  <c r="E56" i="2"/>
  <c r="E91" i="2"/>
  <c r="E83" i="2"/>
  <c r="E19" i="2"/>
  <c r="E18" i="2"/>
  <c r="E144" i="2"/>
  <c r="E140" i="2"/>
  <c r="E102" i="2"/>
  <c r="E53" i="2"/>
  <c r="E110" i="2"/>
  <c r="E8" i="2"/>
  <c r="E113" i="2"/>
  <c r="E72" i="2"/>
  <c r="E14" i="2"/>
  <c r="E75" i="2"/>
  <c r="E45" i="2"/>
  <c r="E95" i="2"/>
  <c r="E37" i="2"/>
  <c r="E68" i="2"/>
  <c r="E87" i="2"/>
  <c r="E97" i="2"/>
  <c r="E100" i="2"/>
  <c r="J22" i="3"/>
  <c r="E98" i="2"/>
  <c r="E50" i="2"/>
  <c r="E55" i="2"/>
  <c r="E34" i="2"/>
  <c r="E33" i="2"/>
  <c r="E3" i="2"/>
  <c r="E69" i="2"/>
  <c r="E115" i="2"/>
  <c r="E62" i="2"/>
  <c r="E36" i="2"/>
  <c r="E40" i="2"/>
  <c r="E82" i="2"/>
  <c r="E21" i="2"/>
  <c r="E64" i="2"/>
  <c r="E51" i="2"/>
  <c r="E94" i="2"/>
  <c r="E60" i="2"/>
  <c r="E29" i="2"/>
  <c r="E143" i="2"/>
  <c r="E15" i="2"/>
  <c r="E76" i="2"/>
  <c r="E90" i="2"/>
  <c r="E39" i="2"/>
  <c r="E137" i="2"/>
  <c r="E9" i="2"/>
  <c r="E123" i="2"/>
  <c r="E59" i="2"/>
  <c r="E22" i="2"/>
  <c r="E150" i="2"/>
  <c r="E38" i="2"/>
  <c r="E96" i="2"/>
  <c r="E156" i="2"/>
  <c r="E109" i="2"/>
  <c r="E80" i="2"/>
  <c r="E122" i="2"/>
  <c r="E71" i="2"/>
  <c r="E32" i="2"/>
  <c r="E89" i="2"/>
  <c r="E25" i="2"/>
  <c r="E139" i="2"/>
  <c r="E11" i="2"/>
  <c r="E54" i="2"/>
  <c r="E92" i="2"/>
  <c r="E99" i="2"/>
  <c r="E116" i="2"/>
  <c r="E17" i="2"/>
  <c r="E129" i="2"/>
  <c r="E138" i="2"/>
  <c r="E111" i="2"/>
  <c r="E35" i="2"/>
  <c r="E65" i="2"/>
  <c r="E125" i="2"/>
  <c r="E58" i="2"/>
  <c r="E118" i="2"/>
  <c r="E85" i="2"/>
  <c r="E2" i="2"/>
  <c r="E61" i="2"/>
  <c r="E47" i="2"/>
  <c r="E146" i="2"/>
  <c r="E12" i="2"/>
  <c r="E41" i="2"/>
  <c r="E114" i="2"/>
  <c r="E42" i="2"/>
  <c r="E81" i="2"/>
  <c r="E48" i="2"/>
  <c r="E5" i="2"/>
  <c r="E73" i="2"/>
  <c r="E44" i="2"/>
  <c r="E74" i="2"/>
  <c r="E43" i="2"/>
  <c r="E134" i="2"/>
  <c r="E112" i="2"/>
  <c r="E103" i="2"/>
  <c r="K25" i="3"/>
  <c r="K26" i="3" s="1"/>
  <c r="K29" i="3" s="1"/>
  <c r="A62" i="3" l="1"/>
  <c r="B61" i="3"/>
  <c r="E61" i="3" s="1"/>
  <c r="C61" i="3" s="1"/>
  <c r="D61" i="3" s="1"/>
  <c r="E9" i="3"/>
  <c r="C9" i="3" s="1"/>
  <c r="D9" i="3" s="1"/>
  <c r="B10" i="3"/>
  <c r="K27" i="3"/>
  <c r="A63" i="3" l="1"/>
  <c r="B62" i="3"/>
  <c r="E62" i="3" s="1"/>
  <c r="C62" i="3" s="1"/>
  <c r="D62" i="3" s="1"/>
  <c r="E10" i="3"/>
  <c r="C10" i="3" s="1"/>
  <c r="D10" i="3" s="1"/>
  <c r="B11" i="3"/>
  <c r="A64" i="3" l="1"/>
  <c r="B63" i="3"/>
  <c r="E63" i="3" s="1"/>
  <c r="C63" i="3" s="1"/>
  <c r="D63" i="3" s="1"/>
  <c r="E11" i="3"/>
  <c r="C11" i="3" s="1"/>
  <c r="D11" i="3" s="1"/>
  <c r="B12" i="3"/>
  <c r="A65" i="3" l="1"/>
  <c r="B64" i="3"/>
  <c r="E64" i="3" s="1"/>
  <c r="C64" i="3" s="1"/>
  <c r="D64" i="3" s="1"/>
  <c r="E12" i="3"/>
  <c r="C12" i="3" s="1"/>
  <c r="D12" i="3" s="1"/>
  <c r="B13" i="3"/>
  <c r="A66" i="3" l="1"/>
  <c r="B65" i="3"/>
  <c r="E65" i="3" s="1"/>
  <c r="C65" i="3" s="1"/>
  <c r="D65" i="3" s="1"/>
  <c r="B14" i="3"/>
  <c r="E13" i="3"/>
  <c r="C13" i="3" s="1"/>
  <c r="D13" i="3" s="1"/>
  <c r="A67" i="3" l="1"/>
  <c r="B66" i="3"/>
  <c r="E66" i="3" s="1"/>
  <c r="C66" i="3" s="1"/>
  <c r="D66" i="3" s="1"/>
  <c r="E14" i="3"/>
  <c r="C14" i="3" s="1"/>
  <c r="D14" i="3" s="1"/>
  <c r="B15" i="3"/>
  <c r="A68" i="3" l="1"/>
  <c r="B67" i="3"/>
  <c r="E67" i="3" s="1"/>
  <c r="C67" i="3" s="1"/>
  <c r="D67" i="3" s="1"/>
  <c r="B16" i="3"/>
  <c r="E15" i="3"/>
  <c r="C15" i="3" s="1"/>
  <c r="D15" i="3" s="1"/>
  <c r="B68" i="3" l="1"/>
  <c r="E68" i="3" s="1"/>
  <c r="C68" i="3" s="1"/>
  <c r="D68" i="3" s="1"/>
  <c r="A69" i="3"/>
  <c r="B17" i="3"/>
  <c r="E16" i="3"/>
  <c r="C16" i="3" s="1"/>
  <c r="D16" i="3" s="1"/>
  <c r="A70" i="3" l="1"/>
  <c r="B69" i="3"/>
  <c r="E69" i="3" s="1"/>
  <c r="C69" i="3" s="1"/>
  <c r="D69" i="3" s="1"/>
  <c r="B18" i="3"/>
  <c r="E17" i="3"/>
  <c r="C17" i="3" s="1"/>
  <c r="D17" i="3" s="1"/>
  <c r="A71" i="3" l="1"/>
  <c r="B70" i="3"/>
  <c r="E70" i="3" s="1"/>
  <c r="C70" i="3" s="1"/>
  <c r="D70" i="3" s="1"/>
  <c r="E18" i="3"/>
  <c r="C18" i="3" s="1"/>
  <c r="D18" i="3" s="1"/>
  <c r="B19" i="3"/>
  <c r="A72" i="3" l="1"/>
  <c r="B71" i="3"/>
  <c r="E71" i="3" s="1"/>
  <c r="C71" i="3" s="1"/>
  <c r="D71" i="3" s="1"/>
  <c r="E19" i="3"/>
  <c r="C19" i="3" s="1"/>
  <c r="D19" i="3" s="1"/>
  <c r="B20" i="3"/>
  <c r="B72" i="3" l="1"/>
  <c r="E72" i="3" s="1"/>
  <c r="C72" i="3" s="1"/>
  <c r="D72" i="3" s="1"/>
  <c r="A73" i="3"/>
  <c r="B21" i="3"/>
  <c r="E20" i="3"/>
  <c r="C20" i="3" s="1"/>
  <c r="D20" i="3" s="1"/>
  <c r="A74" i="3" l="1"/>
  <c r="B73" i="3"/>
  <c r="E73" i="3" s="1"/>
  <c r="C73" i="3" s="1"/>
  <c r="D73" i="3" s="1"/>
  <c r="B22" i="3"/>
  <c r="E21" i="3"/>
  <c r="C21" i="3" s="1"/>
  <c r="D21" i="3" s="1"/>
  <c r="A75" i="3" l="1"/>
  <c r="B74" i="3"/>
  <c r="E74" i="3" s="1"/>
  <c r="C74" i="3" s="1"/>
  <c r="D74" i="3" s="1"/>
  <c r="E22" i="3"/>
  <c r="C22" i="3" s="1"/>
  <c r="D22" i="3" s="1"/>
  <c r="B23" i="3"/>
  <c r="A76" i="3" l="1"/>
  <c r="B75" i="3"/>
  <c r="E75" i="3" s="1"/>
  <c r="C75" i="3" s="1"/>
  <c r="D75" i="3" s="1"/>
  <c r="E23" i="3"/>
  <c r="C23" i="3" s="1"/>
  <c r="D23" i="3" s="1"/>
  <c r="B24" i="3"/>
  <c r="A77" i="3" l="1"/>
  <c r="B76" i="3"/>
  <c r="E76" i="3" s="1"/>
  <c r="C76" i="3" s="1"/>
  <c r="D76" i="3" s="1"/>
  <c r="E24" i="3"/>
  <c r="C24" i="3" s="1"/>
  <c r="D24" i="3" s="1"/>
  <c r="B25" i="3"/>
  <c r="A78" i="3" l="1"/>
  <c r="B77" i="3"/>
  <c r="E77" i="3" s="1"/>
  <c r="C77" i="3" s="1"/>
  <c r="D77" i="3" s="1"/>
  <c r="E25" i="3"/>
  <c r="C25" i="3" s="1"/>
  <c r="D25" i="3" s="1"/>
  <c r="B26" i="3"/>
  <c r="A79" i="3" l="1"/>
  <c r="B78" i="3"/>
  <c r="E78" i="3" s="1"/>
  <c r="C78" i="3" s="1"/>
  <c r="D78" i="3" s="1"/>
  <c r="E26" i="3"/>
  <c r="C26" i="3" s="1"/>
  <c r="D26" i="3" s="1"/>
  <c r="B27" i="3"/>
  <c r="A80" i="3" l="1"/>
  <c r="B79" i="3"/>
  <c r="E79" i="3" s="1"/>
  <c r="C79" i="3" s="1"/>
  <c r="D79" i="3" s="1"/>
  <c r="E27" i="3"/>
  <c r="C27" i="3" s="1"/>
  <c r="D27" i="3" s="1"/>
  <c r="B28" i="3"/>
  <c r="A81" i="3" l="1"/>
  <c r="B80" i="3"/>
  <c r="E80" i="3" s="1"/>
  <c r="C80" i="3" s="1"/>
  <c r="D80" i="3" s="1"/>
  <c r="E28" i="3"/>
  <c r="C28" i="3" s="1"/>
  <c r="D28" i="3" s="1"/>
  <c r="B29" i="3"/>
  <c r="A82" i="3" l="1"/>
  <c r="B81" i="3"/>
  <c r="E81" i="3" s="1"/>
  <c r="C81" i="3" s="1"/>
  <c r="D81" i="3" s="1"/>
  <c r="E29" i="3"/>
  <c r="C29" i="3" s="1"/>
  <c r="D29" i="3" s="1"/>
  <c r="B30" i="3"/>
  <c r="A83" i="3" l="1"/>
  <c r="B82" i="3"/>
  <c r="E82" i="3" s="1"/>
  <c r="C82" i="3" s="1"/>
  <c r="D82" i="3" s="1"/>
  <c r="B31" i="3"/>
  <c r="E30" i="3"/>
  <c r="C30" i="3" s="1"/>
  <c r="D30" i="3" s="1"/>
  <c r="A84" i="3" l="1"/>
  <c r="B83" i="3"/>
  <c r="E83" i="3" s="1"/>
  <c r="C83" i="3" s="1"/>
  <c r="D83" i="3" s="1"/>
  <c r="E31" i="3"/>
  <c r="C31" i="3" s="1"/>
  <c r="D31" i="3" s="1"/>
  <c r="B32" i="3"/>
  <c r="B84" i="3" l="1"/>
  <c r="E84" i="3" s="1"/>
  <c r="C84" i="3" s="1"/>
  <c r="D84" i="3" s="1"/>
  <c r="A85" i="3"/>
  <c r="E32" i="3"/>
  <c r="C32" i="3" s="1"/>
  <c r="D32" i="3" s="1"/>
  <c r="B33" i="3"/>
  <c r="A86" i="3" l="1"/>
  <c r="B85" i="3"/>
  <c r="E85" i="3" s="1"/>
  <c r="C85" i="3" s="1"/>
  <c r="D85" i="3" s="1"/>
  <c r="E33" i="3"/>
  <c r="C33" i="3" s="1"/>
  <c r="D33" i="3" s="1"/>
  <c r="B34" i="3"/>
  <c r="A87" i="3" l="1"/>
  <c r="B86" i="3"/>
  <c r="E86" i="3" s="1"/>
  <c r="C86" i="3" s="1"/>
  <c r="D86" i="3" s="1"/>
  <c r="E34" i="3"/>
  <c r="C34" i="3" s="1"/>
  <c r="D34" i="3" s="1"/>
  <c r="B35" i="3"/>
  <c r="A88" i="3" l="1"/>
  <c r="B87" i="3"/>
  <c r="E87" i="3" s="1"/>
  <c r="C87" i="3" s="1"/>
  <c r="D87" i="3" s="1"/>
  <c r="B36" i="3"/>
  <c r="E35" i="3"/>
  <c r="C35" i="3" s="1"/>
  <c r="D35" i="3" s="1"/>
  <c r="A89" i="3" l="1"/>
  <c r="B88" i="3"/>
  <c r="E88" i="3" s="1"/>
  <c r="C88" i="3" s="1"/>
  <c r="D88" i="3" s="1"/>
  <c r="E36" i="3"/>
  <c r="C36" i="3" s="1"/>
  <c r="D36" i="3" s="1"/>
  <c r="B37" i="3"/>
  <c r="A90" i="3" l="1"/>
  <c r="B89" i="3"/>
  <c r="E89" i="3" s="1"/>
  <c r="C89" i="3" s="1"/>
  <c r="D89" i="3" s="1"/>
  <c r="B38" i="3"/>
  <c r="E37" i="3"/>
  <c r="C37" i="3" s="1"/>
  <c r="D37" i="3" s="1"/>
  <c r="A91" i="3" l="1"/>
  <c r="B90" i="3"/>
  <c r="E90" i="3" s="1"/>
  <c r="C90" i="3" s="1"/>
  <c r="D90" i="3" s="1"/>
  <c r="E38" i="3"/>
  <c r="C38" i="3" s="1"/>
  <c r="D38" i="3" s="1"/>
  <c r="B39" i="3"/>
  <c r="A92" i="3" l="1"/>
  <c r="B91" i="3"/>
  <c r="E91" i="3" s="1"/>
  <c r="C91" i="3" s="1"/>
  <c r="D91" i="3" s="1"/>
  <c r="B40" i="3"/>
  <c r="E39" i="3"/>
  <c r="C39" i="3" s="1"/>
  <c r="D39" i="3" s="1"/>
  <c r="A93" i="3" l="1"/>
  <c r="B92" i="3"/>
  <c r="E92" i="3" s="1"/>
  <c r="C92" i="3" s="1"/>
  <c r="D92" i="3" s="1"/>
  <c r="E40" i="3"/>
  <c r="C40" i="3" s="1"/>
  <c r="D40" i="3" s="1"/>
  <c r="B41" i="3"/>
  <c r="A94" i="3" l="1"/>
  <c r="B93" i="3"/>
  <c r="E93" i="3" s="1"/>
  <c r="C93" i="3" s="1"/>
  <c r="D93" i="3" s="1"/>
  <c r="E41" i="3"/>
  <c r="C41" i="3" s="1"/>
  <c r="D41" i="3" s="1"/>
  <c r="B42" i="3"/>
  <c r="A95" i="3" l="1"/>
  <c r="B94" i="3"/>
  <c r="E94" i="3" s="1"/>
  <c r="C94" i="3" s="1"/>
  <c r="D94" i="3" s="1"/>
  <c r="B43" i="3"/>
  <c r="E42" i="3"/>
  <c r="C42" i="3" s="1"/>
  <c r="D42" i="3" s="1"/>
  <c r="A96" i="3" l="1"/>
  <c r="B95" i="3"/>
  <c r="E95" i="3" s="1"/>
  <c r="C95" i="3" s="1"/>
  <c r="D95" i="3" s="1"/>
  <c r="E43" i="3"/>
  <c r="C43" i="3" s="1"/>
  <c r="D43" i="3" s="1"/>
  <c r="B44" i="3"/>
  <c r="A97" i="3" l="1"/>
  <c r="B96" i="3"/>
  <c r="E96" i="3" s="1"/>
  <c r="C96" i="3" s="1"/>
  <c r="D96" i="3" s="1"/>
  <c r="B45" i="3"/>
  <c r="E44" i="3"/>
  <c r="C44" i="3" s="1"/>
  <c r="D44" i="3" s="1"/>
  <c r="A98" i="3" l="1"/>
  <c r="B97" i="3"/>
  <c r="E97" i="3" s="1"/>
  <c r="C97" i="3" s="1"/>
  <c r="D97" i="3" s="1"/>
  <c r="B46" i="3"/>
  <c r="E45" i="3"/>
  <c r="C45" i="3" s="1"/>
  <c r="D45" i="3" s="1"/>
  <c r="A99" i="3" l="1"/>
  <c r="B98" i="3"/>
  <c r="E98" i="3" s="1"/>
  <c r="C98" i="3" s="1"/>
  <c r="D98" i="3" s="1"/>
  <c r="E46" i="3"/>
  <c r="C46" i="3" s="1"/>
  <c r="D46" i="3" s="1"/>
  <c r="B47" i="3"/>
  <c r="A100" i="3" l="1"/>
  <c r="B99" i="3"/>
  <c r="E99" i="3" s="1"/>
  <c r="C99" i="3" s="1"/>
  <c r="D99" i="3" s="1"/>
  <c r="E47" i="3"/>
  <c r="C47" i="3" s="1"/>
  <c r="D47" i="3" s="1"/>
  <c r="B48" i="3"/>
  <c r="B100" i="3" l="1"/>
  <c r="E100" i="3" s="1"/>
  <c r="C100" i="3" s="1"/>
  <c r="D100" i="3" s="1"/>
  <c r="A101" i="3"/>
  <c r="B49" i="3"/>
  <c r="E48" i="3"/>
  <c r="C48" i="3" s="1"/>
  <c r="D48" i="3" s="1"/>
  <c r="A102" i="3" l="1"/>
  <c r="B101" i="3"/>
  <c r="E101" i="3" s="1"/>
  <c r="C101" i="3" s="1"/>
  <c r="D101" i="3" s="1"/>
  <c r="B50" i="3"/>
  <c r="E49" i="3"/>
  <c r="C49" i="3" s="1"/>
  <c r="D49" i="3" s="1"/>
  <c r="A103" i="3" l="1"/>
  <c r="B102" i="3"/>
  <c r="E102" i="3" s="1"/>
  <c r="C102" i="3" s="1"/>
  <c r="D102" i="3" s="1"/>
  <c r="B51" i="3"/>
  <c r="E50" i="3"/>
  <c r="C50" i="3" s="1"/>
  <c r="D50" i="3" s="1"/>
  <c r="A104" i="3" l="1"/>
  <c r="B103" i="3"/>
  <c r="E103" i="3" s="1"/>
  <c r="C103" i="3" s="1"/>
  <c r="D103" i="3" s="1"/>
  <c r="E51" i="3"/>
  <c r="C51" i="3" s="1"/>
  <c r="D51" i="3" s="1"/>
  <c r="B53" i="3"/>
  <c r="B52" i="3"/>
  <c r="A105" i="3" l="1"/>
  <c r="B104" i="3"/>
  <c r="E104" i="3" s="1"/>
  <c r="C104" i="3" s="1"/>
  <c r="D104" i="3" s="1"/>
  <c r="E52" i="3"/>
  <c r="C52" i="3" s="1"/>
  <c r="D52" i="3" s="1"/>
  <c r="E53" i="3"/>
  <c r="C53" i="3" s="1"/>
  <c r="D53" i="3" s="1"/>
  <c r="A106" i="3" l="1"/>
  <c r="B105" i="3"/>
  <c r="E105" i="3" s="1"/>
  <c r="C105" i="3" s="1"/>
  <c r="D105" i="3" s="1"/>
  <c r="A107" i="3" l="1"/>
  <c r="B106" i="3"/>
  <c r="E106" i="3" s="1"/>
  <c r="C106" i="3" s="1"/>
  <c r="D106" i="3" s="1"/>
  <c r="A108" i="3" l="1"/>
  <c r="B107" i="3"/>
  <c r="E107" i="3" s="1"/>
  <c r="C107" i="3" s="1"/>
  <c r="D107" i="3" s="1"/>
  <c r="A109" i="3" l="1"/>
  <c r="B108" i="3"/>
  <c r="E108" i="3" s="1"/>
  <c r="C108" i="3" s="1"/>
  <c r="D108" i="3" s="1"/>
  <c r="A110" i="3" l="1"/>
  <c r="B109" i="3"/>
  <c r="E109" i="3" s="1"/>
  <c r="C109" i="3" s="1"/>
  <c r="D109" i="3" s="1"/>
  <c r="A111" i="3" l="1"/>
  <c r="B110" i="3"/>
  <c r="E110" i="3" s="1"/>
  <c r="C110" i="3" s="1"/>
  <c r="D110" i="3" s="1"/>
  <c r="A112" i="3" l="1"/>
  <c r="B111" i="3"/>
  <c r="E111" i="3" s="1"/>
  <c r="C111" i="3" s="1"/>
  <c r="D111" i="3" s="1"/>
  <c r="A113" i="3" l="1"/>
  <c r="B112" i="3"/>
  <c r="E112" i="3" s="1"/>
  <c r="C112" i="3" s="1"/>
  <c r="D112" i="3" s="1"/>
  <c r="A114" i="3" l="1"/>
  <c r="B113" i="3"/>
  <c r="E113" i="3" s="1"/>
  <c r="C113" i="3" s="1"/>
  <c r="D113" i="3" s="1"/>
  <c r="A115" i="3" l="1"/>
  <c r="B114" i="3"/>
  <c r="E114" i="3" s="1"/>
  <c r="C114" i="3" s="1"/>
  <c r="D114" i="3" s="1"/>
  <c r="A116" i="3" l="1"/>
  <c r="B115" i="3"/>
  <c r="E115" i="3" s="1"/>
  <c r="C115" i="3" s="1"/>
  <c r="D115" i="3" s="1"/>
  <c r="B116" i="3" l="1"/>
  <c r="E116" i="3" s="1"/>
  <c r="C116" i="3" s="1"/>
  <c r="D116" i="3" s="1"/>
  <c r="A117" i="3"/>
  <c r="A118" i="3" l="1"/>
  <c r="B117" i="3"/>
  <c r="E117" i="3" s="1"/>
  <c r="C117" i="3" s="1"/>
  <c r="D117" i="3" s="1"/>
  <c r="A119" i="3" l="1"/>
  <c r="B118" i="3"/>
  <c r="E118" i="3" s="1"/>
  <c r="C118" i="3" s="1"/>
  <c r="D118" i="3" s="1"/>
  <c r="A120" i="3" l="1"/>
  <c r="B119" i="3"/>
  <c r="E119" i="3" s="1"/>
  <c r="C119" i="3" s="1"/>
  <c r="D119" i="3" s="1"/>
  <c r="A121" i="3" l="1"/>
  <c r="B120" i="3"/>
  <c r="E120" i="3" s="1"/>
  <c r="C120" i="3" s="1"/>
  <c r="D120" i="3" s="1"/>
  <c r="A122" i="3" l="1"/>
  <c r="B121" i="3"/>
  <c r="E121" i="3" s="1"/>
  <c r="C121" i="3" s="1"/>
  <c r="D121" i="3" s="1"/>
  <c r="A123" i="3" l="1"/>
  <c r="B122" i="3"/>
  <c r="E122" i="3" s="1"/>
  <c r="C122" i="3" s="1"/>
  <c r="D122" i="3" s="1"/>
  <c r="A124" i="3" l="1"/>
  <c r="B123" i="3"/>
  <c r="E123" i="3" s="1"/>
  <c r="C123" i="3" s="1"/>
  <c r="D123" i="3" s="1"/>
  <c r="A125" i="3" l="1"/>
  <c r="B124" i="3"/>
  <c r="E124" i="3" s="1"/>
  <c r="C124" i="3" s="1"/>
  <c r="D124" i="3" s="1"/>
  <c r="A126" i="3" l="1"/>
  <c r="B125" i="3"/>
  <c r="E125" i="3" s="1"/>
  <c r="C125" i="3" s="1"/>
  <c r="D125" i="3" s="1"/>
  <c r="A127" i="3" l="1"/>
  <c r="B126" i="3"/>
  <c r="E126" i="3" s="1"/>
  <c r="C126" i="3" s="1"/>
  <c r="D126" i="3" s="1"/>
  <c r="A128" i="3" l="1"/>
  <c r="B127" i="3"/>
  <c r="E127" i="3" s="1"/>
  <c r="C127" i="3" s="1"/>
  <c r="D127" i="3" s="1"/>
  <c r="A129" i="3" l="1"/>
  <c r="B128" i="3"/>
  <c r="E128" i="3" s="1"/>
  <c r="C128" i="3" s="1"/>
  <c r="D128" i="3" s="1"/>
  <c r="A130" i="3" l="1"/>
  <c r="B129" i="3"/>
  <c r="E129" i="3" s="1"/>
  <c r="C129" i="3" s="1"/>
  <c r="D129" i="3" s="1"/>
  <c r="A131" i="3" l="1"/>
  <c r="B130" i="3"/>
  <c r="E130" i="3" s="1"/>
  <c r="C130" i="3" s="1"/>
  <c r="D130" i="3" s="1"/>
  <c r="A132" i="3" l="1"/>
  <c r="B131" i="3"/>
  <c r="E131" i="3" s="1"/>
  <c r="C131" i="3" s="1"/>
  <c r="D131" i="3" s="1"/>
  <c r="B132" i="3" l="1"/>
  <c r="E132" i="3" s="1"/>
  <c r="C132" i="3" s="1"/>
  <c r="D132" i="3" s="1"/>
  <c r="A133" i="3"/>
  <c r="A134" i="3" l="1"/>
  <c r="B133" i="3"/>
  <c r="E133" i="3" s="1"/>
  <c r="C133" i="3" s="1"/>
  <c r="D133" i="3" s="1"/>
  <c r="A135" i="3" l="1"/>
  <c r="B134" i="3"/>
  <c r="E134" i="3" s="1"/>
  <c r="C134" i="3" s="1"/>
  <c r="D134" i="3" s="1"/>
  <c r="A136" i="3" l="1"/>
  <c r="B135" i="3"/>
  <c r="E135" i="3" s="1"/>
  <c r="C135" i="3" s="1"/>
  <c r="D135" i="3" s="1"/>
  <c r="B136" i="3" l="1"/>
  <c r="E136" i="3" s="1"/>
  <c r="C136" i="3" s="1"/>
  <c r="D136" i="3" s="1"/>
  <c r="A137" i="3"/>
  <c r="A138" i="3" l="1"/>
  <c r="B137" i="3"/>
  <c r="E137" i="3" s="1"/>
  <c r="C137" i="3" s="1"/>
  <c r="D137" i="3" s="1"/>
  <c r="A139" i="3" l="1"/>
  <c r="B138" i="3"/>
  <c r="E138" i="3" s="1"/>
  <c r="C138" i="3" s="1"/>
  <c r="D138" i="3" s="1"/>
  <c r="A140" i="3" l="1"/>
  <c r="B139" i="3"/>
  <c r="E139" i="3" s="1"/>
  <c r="C139" i="3" s="1"/>
  <c r="D139" i="3" s="1"/>
  <c r="A141" i="3" l="1"/>
  <c r="B140" i="3"/>
  <c r="E140" i="3" s="1"/>
  <c r="C140" i="3" s="1"/>
  <c r="D140" i="3" s="1"/>
  <c r="A142" i="3" l="1"/>
  <c r="B141" i="3"/>
  <c r="E141" i="3" s="1"/>
  <c r="C141" i="3" s="1"/>
  <c r="D141" i="3" s="1"/>
  <c r="A143" i="3" l="1"/>
  <c r="B142" i="3"/>
  <c r="E142" i="3" s="1"/>
  <c r="C142" i="3" s="1"/>
  <c r="D142" i="3" s="1"/>
  <c r="A144" i="3" l="1"/>
  <c r="B143" i="3"/>
  <c r="E143" i="3" s="1"/>
  <c r="C143" i="3" s="1"/>
  <c r="D143" i="3" s="1"/>
  <c r="A145" i="3" l="1"/>
  <c r="B144" i="3"/>
  <c r="E144" i="3" s="1"/>
  <c r="C144" i="3" s="1"/>
  <c r="D144" i="3" s="1"/>
  <c r="A146" i="3" l="1"/>
  <c r="B145" i="3"/>
  <c r="E145" i="3" s="1"/>
  <c r="C145" i="3" s="1"/>
  <c r="D145" i="3" s="1"/>
  <c r="A147" i="3" l="1"/>
  <c r="B146" i="3"/>
  <c r="E146" i="3" s="1"/>
  <c r="C146" i="3" s="1"/>
  <c r="D146" i="3" s="1"/>
  <c r="A148" i="3" l="1"/>
  <c r="B147" i="3"/>
  <c r="E147" i="3" s="1"/>
  <c r="C147" i="3" s="1"/>
  <c r="D147" i="3" s="1"/>
  <c r="B148" i="3" l="1"/>
  <c r="E148" i="3" s="1"/>
  <c r="C148" i="3" s="1"/>
  <c r="D148" i="3" s="1"/>
  <c r="A149" i="3"/>
  <c r="A150" i="3" l="1"/>
  <c r="B149" i="3"/>
  <c r="E149" i="3" s="1"/>
  <c r="C149" i="3" s="1"/>
  <c r="D149" i="3" s="1"/>
  <c r="A151" i="3" l="1"/>
  <c r="B150" i="3"/>
  <c r="E150" i="3" s="1"/>
  <c r="C150" i="3" s="1"/>
  <c r="D150" i="3" s="1"/>
  <c r="A152" i="3" l="1"/>
  <c r="B151" i="3"/>
  <c r="E151" i="3" s="1"/>
  <c r="C151" i="3" s="1"/>
  <c r="D151" i="3" s="1"/>
  <c r="A153" i="3" l="1"/>
  <c r="B152" i="3"/>
  <c r="E152" i="3" s="1"/>
  <c r="C152" i="3" s="1"/>
  <c r="D152" i="3" s="1"/>
  <c r="A154" i="3" l="1"/>
  <c r="B153" i="3"/>
  <c r="E153" i="3" s="1"/>
  <c r="C153" i="3" s="1"/>
  <c r="D153" i="3" s="1"/>
  <c r="A155" i="3" l="1"/>
  <c r="B154" i="3"/>
  <c r="E154" i="3" s="1"/>
  <c r="C154" i="3" s="1"/>
  <c r="D154" i="3" s="1"/>
  <c r="A156" i="3" l="1"/>
  <c r="B155" i="3"/>
  <c r="E155" i="3" s="1"/>
  <c r="C155" i="3" s="1"/>
  <c r="D155" i="3" s="1"/>
  <c r="B156" i="3" l="1"/>
  <c r="E156" i="3" s="1"/>
  <c r="C156" i="3" s="1"/>
  <c r="D156" i="3" s="1"/>
  <c r="A157" i="3"/>
  <c r="A158" i="3" l="1"/>
  <c r="B157" i="3"/>
  <c r="E157" i="3" s="1"/>
  <c r="C157" i="3" s="1"/>
  <c r="D157" i="3" s="1"/>
  <c r="A159" i="3" l="1"/>
  <c r="B158" i="3"/>
  <c r="E158" i="3" s="1"/>
  <c r="C158" i="3" s="1"/>
  <c r="D158" i="3" s="1"/>
  <c r="A160" i="3" l="1"/>
  <c r="B159" i="3"/>
  <c r="E159" i="3" s="1"/>
  <c r="C159" i="3" s="1"/>
  <c r="D159" i="3" s="1"/>
  <c r="A161" i="3" l="1"/>
  <c r="B160" i="3"/>
  <c r="E160" i="3" s="1"/>
  <c r="C160" i="3" s="1"/>
  <c r="D160" i="3" s="1"/>
  <c r="B161" i="3" l="1"/>
  <c r="E161" i="3" s="1"/>
  <c r="C161" i="3" s="1"/>
  <c r="D161" i="3" s="1"/>
  <c r="A162" i="3"/>
  <c r="A163" i="3" l="1"/>
  <c r="B162" i="3"/>
  <c r="E162" i="3" s="1"/>
  <c r="C162" i="3" s="1"/>
  <c r="D162" i="3" s="1"/>
  <c r="A164" i="3" l="1"/>
  <c r="B163" i="3"/>
  <c r="E163" i="3" s="1"/>
  <c r="C163" i="3" s="1"/>
  <c r="D163" i="3" s="1"/>
  <c r="A165" i="3" l="1"/>
  <c r="B164" i="3"/>
  <c r="E164" i="3" s="1"/>
  <c r="C164" i="3" s="1"/>
  <c r="D164" i="3" s="1"/>
  <c r="A166" i="3" l="1"/>
  <c r="B165" i="3"/>
  <c r="E165" i="3" s="1"/>
  <c r="C165" i="3" s="1"/>
  <c r="D165" i="3" s="1"/>
  <c r="A167" i="3" l="1"/>
  <c r="B166" i="3"/>
  <c r="E166" i="3" s="1"/>
  <c r="C166" i="3" s="1"/>
  <c r="D166" i="3" s="1"/>
  <c r="A168" i="3" l="1"/>
  <c r="B167" i="3"/>
  <c r="E167" i="3" s="1"/>
  <c r="C167" i="3" s="1"/>
  <c r="D167" i="3" s="1"/>
  <c r="A169" i="3" l="1"/>
  <c r="B168" i="3"/>
  <c r="E168" i="3" s="1"/>
  <c r="C168" i="3" s="1"/>
  <c r="D168" i="3" s="1"/>
  <c r="A170" i="3" l="1"/>
  <c r="B169" i="3"/>
  <c r="E169" i="3" s="1"/>
  <c r="C169" i="3" s="1"/>
  <c r="D169" i="3" s="1"/>
  <c r="A171" i="3" l="1"/>
  <c r="B170" i="3"/>
  <c r="E170" i="3" s="1"/>
  <c r="C170" i="3" s="1"/>
  <c r="D170" i="3" s="1"/>
  <c r="A172" i="3" l="1"/>
  <c r="B171" i="3"/>
  <c r="E171" i="3" s="1"/>
  <c r="C171" i="3" s="1"/>
  <c r="D171" i="3" s="1"/>
  <c r="A173" i="3" l="1"/>
  <c r="B172" i="3"/>
  <c r="E172" i="3" s="1"/>
  <c r="C172" i="3" s="1"/>
  <c r="D172" i="3" s="1"/>
  <c r="A174" i="3" l="1"/>
  <c r="B173" i="3"/>
  <c r="E173" i="3" s="1"/>
  <c r="C173" i="3" s="1"/>
  <c r="D173" i="3" s="1"/>
  <c r="A175" i="3" l="1"/>
  <c r="B174" i="3"/>
  <c r="E174" i="3" s="1"/>
  <c r="C174" i="3" s="1"/>
  <c r="D174" i="3" s="1"/>
  <c r="A176" i="3" l="1"/>
  <c r="B175" i="3"/>
  <c r="E175" i="3" s="1"/>
  <c r="C175" i="3" s="1"/>
  <c r="D175" i="3" s="1"/>
  <c r="A177" i="3" l="1"/>
  <c r="B176" i="3"/>
  <c r="E176" i="3" s="1"/>
  <c r="C176" i="3" s="1"/>
  <c r="D176" i="3" s="1"/>
  <c r="B177" i="3" l="1"/>
  <c r="E177" i="3" s="1"/>
  <c r="C177" i="3" s="1"/>
  <c r="D177" i="3" s="1"/>
  <c r="A178" i="3"/>
  <c r="A179" i="3" l="1"/>
  <c r="B178" i="3"/>
  <c r="E178" i="3" s="1"/>
  <c r="C178" i="3" s="1"/>
  <c r="D178" i="3" s="1"/>
  <c r="A180" i="3" l="1"/>
  <c r="B179" i="3"/>
  <c r="E179" i="3" s="1"/>
  <c r="C179" i="3" s="1"/>
  <c r="D179" i="3" s="1"/>
  <c r="A181" i="3" l="1"/>
  <c r="B180" i="3"/>
  <c r="E180" i="3" s="1"/>
  <c r="C180" i="3" s="1"/>
  <c r="D180" i="3" s="1"/>
  <c r="B181" i="3" l="1"/>
  <c r="E181" i="3" s="1"/>
  <c r="C181" i="3" s="1"/>
  <c r="D181" i="3" s="1"/>
  <c r="A182" i="3"/>
  <c r="A183" i="3" l="1"/>
  <c r="B182" i="3"/>
  <c r="E182" i="3" s="1"/>
  <c r="C182" i="3" s="1"/>
  <c r="D182" i="3" s="1"/>
  <c r="A184" i="3" l="1"/>
  <c r="B183" i="3"/>
  <c r="E183" i="3" s="1"/>
  <c r="C183" i="3" s="1"/>
  <c r="D183" i="3" s="1"/>
  <c r="A185" i="3" l="1"/>
  <c r="B184" i="3"/>
  <c r="E184" i="3" s="1"/>
  <c r="C184" i="3" s="1"/>
  <c r="D184" i="3" s="1"/>
  <c r="A186" i="3" l="1"/>
  <c r="B185" i="3"/>
  <c r="E185" i="3" s="1"/>
  <c r="C185" i="3" s="1"/>
  <c r="D185" i="3" s="1"/>
  <c r="A187" i="3" l="1"/>
  <c r="B186" i="3"/>
  <c r="E186" i="3" s="1"/>
  <c r="C186" i="3" s="1"/>
  <c r="D186" i="3" s="1"/>
  <c r="A188" i="3" l="1"/>
  <c r="B187" i="3"/>
  <c r="E187" i="3" s="1"/>
  <c r="C187" i="3" s="1"/>
  <c r="D187" i="3" s="1"/>
  <c r="A189" i="3" l="1"/>
  <c r="B188" i="3"/>
  <c r="E188" i="3" s="1"/>
  <c r="C188" i="3" s="1"/>
  <c r="D188" i="3" s="1"/>
  <c r="A190" i="3" l="1"/>
  <c r="B189" i="3"/>
  <c r="E189" i="3" s="1"/>
  <c r="C189" i="3" s="1"/>
  <c r="D189" i="3" s="1"/>
  <c r="A191" i="3" l="1"/>
  <c r="B190" i="3"/>
  <c r="E190" i="3" s="1"/>
  <c r="C190" i="3" s="1"/>
  <c r="D190" i="3" s="1"/>
  <c r="A192" i="3" l="1"/>
  <c r="B191" i="3"/>
  <c r="E191" i="3" s="1"/>
  <c r="C191" i="3" s="1"/>
  <c r="D191" i="3" s="1"/>
  <c r="A193" i="3" l="1"/>
  <c r="B192" i="3"/>
  <c r="E192" i="3" s="1"/>
  <c r="C192" i="3" s="1"/>
  <c r="D192" i="3" s="1"/>
  <c r="B193" i="3" l="1"/>
  <c r="E193" i="3" s="1"/>
  <c r="C193" i="3" s="1"/>
  <c r="D193" i="3" s="1"/>
  <c r="A194" i="3"/>
  <c r="A195" i="3" l="1"/>
  <c r="B194" i="3"/>
  <c r="E194" i="3" s="1"/>
  <c r="C194" i="3" s="1"/>
  <c r="D194" i="3" s="1"/>
  <c r="A196" i="3" l="1"/>
  <c r="B195" i="3"/>
  <c r="E195" i="3" s="1"/>
  <c r="C195" i="3" s="1"/>
  <c r="D195" i="3" s="1"/>
  <c r="A197" i="3" l="1"/>
  <c r="B196" i="3"/>
  <c r="E196" i="3" s="1"/>
  <c r="C196" i="3" s="1"/>
  <c r="D196" i="3" s="1"/>
  <c r="A198" i="3" l="1"/>
  <c r="B197" i="3"/>
  <c r="E197" i="3" s="1"/>
  <c r="C197" i="3" s="1"/>
  <c r="D197" i="3" s="1"/>
  <c r="A199" i="3" l="1"/>
  <c r="B198" i="3"/>
  <c r="E198" i="3" s="1"/>
  <c r="C198" i="3" s="1"/>
  <c r="D198" i="3" s="1"/>
  <c r="A200" i="3" l="1"/>
  <c r="B199" i="3"/>
  <c r="E199" i="3" s="1"/>
  <c r="C199" i="3" s="1"/>
  <c r="D199" i="3" s="1"/>
  <c r="A201" i="3" l="1"/>
  <c r="B200" i="3"/>
  <c r="E200" i="3" s="1"/>
  <c r="C200" i="3" s="1"/>
  <c r="D200" i="3" s="1"/>
  <c r="A202" i="3" l="1"/>
  <c r="B201" i="3"/>
  <c r="E201" i="3" s="1"/>
  <c r="C201" i="3" s="1"/>
  <c r="D201" i="3" s="1"/>
  <c r="A203" i="3" l="1"/>
  <c r="B202" i="3"/>
  <c r="E202" i="3" s="1"/>
  <c r="C202" i="3" s="1"/>
  <c r="D202" i="3" s="1"/>
  <c r="A204" i="3" l="1"/>
  <c r="B203" i="3"/>
  <c r="E203" i="3" s="1"/>
  <c r="C203" i="3" s="1"/>
  <c r="D203" i="3" s="1"/>
  <c r="A205" i="3" l="1"/>
  <c r="B204" i="3"/>
  <c r="E204" i="3" s="1"/>
  <c r="C204" i="3" s="1"/>
  <c r="D204" i="3" s="1"/>
  <c r="A206" i="3" l="1"/>
  <c r="B205" i="3"/>
  <c r="E205" i="3" s="1"/>
  <c r="C205" i="3" s="1"/>
  <c r="D205" i="3" s="1"/>
  <c r="A207" i="3" l="1"/>
  <c r="B206" i="3"/>
  <c r="E206" i="3" s="1"/>
  <c r="C206" i="3" s="1"/>
  <c r="D206" i="3" s="1"/>
  <c r="A208" i="3" l="1"/>
  <c r="B207" i="3"/>
  <c r="E207" i="3" s="1"/>
  <c r="C207" i="3" s="1"/>
  <c r="D207" i="3" s="1"/>
  <c r="A209" i="3" l="1"/>
  <c r="B208" i="3"/>
  <c r="E208" i="3" s="1"/>
  <c r="C208" i="3" s="1"/>
  <c r="D208" i="3" s="1"/>
  <c r="B209" i="3" l="1"/>
  <c r="E209" i="3" s="1"/>
  <c r="C209" i="3" s="1"/>
  <c r="D209" i="3" s="1"/>
  <c r="A210" i="3"/>
  <c r="A211" i="3" l="1"/>
  <c r="B210" i="3"/>
  <c r="E210" i="3" s="1"/>
  <c r="C210" i="3" s="1"/>
  <c r="D210" i="3" s="1"/>
  <c r="A212" i="3" l="1"/>
  <c r="B211" i="3"/>
  <c r="E211" i="3" s="1"/>
  <c r="C211" i="3" s="1"/>
  <c r="D211" i="3" s="1"/>
  <c r="A213" i="3" l="1"/>
  <c r="B212" i="3"/>
  <c r="E212" i="3" s="1"/>
  <c r="C212" i="3" s="1"/>
  <c r="D212" i="3" s="1"/>
  <c r="B213" i="3" l="1"/>
  <c r="E213" i="3" s="1"/>
  <c r="C213" i="3" s="1"/>
  <c r="D213" i="3" s="1"/>
  <c r="A214" i="3"/>
  <c r="B214" i="3" l="1"/>
  <c r="E214" i="3" s="1"/>
  <c r="C214" i="3" s="1"/>
  <c r="D214" i="3" s="1"/>
  <c r="A215" i="3"/>
  <c r="B215" i="3" l="1"/>
  <c r="E215" i="3" s="1"/>
  <c r="C215" i="3" s="1"/>
  <c r="D215" i="3" s="1"/>
  <c r="A216" i="3"/>
  <c r="A217" i="3" l="1"/>
  <c r="B216" i="3"/>
  <c r="E216" i="3" s="1"/>
  <c r="C216" i="3" s="1"/>
  <c r="D216" i="3" s="1"/>
  <c r="A218" i="3" l="1"/>
  <c r="B217" i="3"/>
  <c r="E217" i="3" s="1"/>
  <c r="C217" i="3" s="1"/>
  <c r="D217" i="3" s="1"/>
  <c r="A219" i="3" l="1"/>
  <c r="B218" i="3"/>
  <c r="E218" i="3" s="1"/>
  <c r="C218" i="3" s="1"/>
  <c r="D218" i="3" s="1"/>
  <c r="B219" i="3" l="1"/>
  <c r="E219" i="3" s="1"/>
  <c r="C219" i="3" s="1"/>
  <c r="D219" i="3" s="1"/>
  <c r="A220" i="3"/>
  <c r="A221" i="3" l="1"/>
  <c r="B220" i="3"/>
  <c r="E220" i="3" s="1"/>
  <c r="C220" i="3" s="1"/>
  <c r="D220" i="3" s="1"/>
  <c r="A222" i="3" l="1"/>
  <c r="B221" i="3"/>
  <c r="E221" i="3" s="1"/>
  <c r="C221" i="3" s="1"/>
  <c r="D221" i="3" s="1"/>
  <c r="A223" i="3" l="1"/>
  <c r="B222" i="3"/>
  <c r="E222" i="3" s="1"/>
  <c r="C222" i="3" s="1"/>
  <c r="D222" i="3" s="1"/>
  <c r="A224" i="3" l="1"/>
  <c r="B223" i="3"/>
  <c r="E223" i="3" s="1"/>
  <c r="C223" i="3" s="1"/>
  <c r="D223" i="3" s="1"/>
  <c r="A225" i="3" l="1"/>
  <c r="B224" i="3"/>
  <c r="E224" i="3" s="1"/>
  <c r="C224" i="3" s="1"/>
  <c r="D224" i="3" s="1"/>
  <c r="A226" i="3" l="1"/>
  <c r="B225" i="3"/>
  <c r="E225" i="3" s="1"/>
  <c r="C225" i="3" s="1"/>
  <c r="D225" i="3" s="1"/>
  <c r="A227" i="3" l="1"/>
  <c r="B226" i="3"/>
  <c r="E226" i="3" s="1"/>
  <c r="C226" i="3" s="1"/>
  <c r="D226" i="3" s="1"/>
  <c r="A228" i="3" l="1"/>
  <c r="B227" i="3"/>
  <c r="E227" i="3" s="1"/>
  <c r="C227" i="3" s="1"/>
  <c r="D227" i="3" s="1"/>
  <c r="A229" i="3" l="1"/>
  <c r="B228" i="3"/>
  <c r="E228" i="3" s="1"/>
  <c r="C228" i="3" s="1"/>
  <c r="D228" i="3" s="1"/>
  <c r="A230" i="3" l="1"/>
  <c r="B229" i="3"/>
  <c r="E229" i="3" s="1"/>
  <c r="C229" i="3" s="1"/>
  <c r="D229" i="3" s="1"/>
  <c r="A231" i="3" l="1"/>
  <c r="B230" i="3"/>
  <c r="E230" i="3" s="1"/>
  <c r="C230" i="3" s="1"/>
  <c r="D230" i="3" s="1"/>
  <c r="A232" i="3" l="1"/>
  <c r="B231" i="3"/>
  <c r="E231" i="3" s="1"/>
  <c r="C231" i="3" s="1"/>
  <c r="D231" i="3" s="1"/>
  <c r="A233" i="3" l="1"/>
  <c r="B232" i="3"/>
  <c r="E232" i="3" s="1"/>
  <c r="C232" i="3" s="1"/>
  <c r="D232" i="3" s="1"/>
  <c r="A234" i="3" l="1"/>
  <c r="B233" i="3"/>
  <c r="E233" i="3" s="1"/>
  <c r="C233" i="3" s="1"/>
  <c r="D233" i="3" s="1"/>
  <c r="B234" i="3" l="1"/>
  <c r="E234" i="3" s="1"/>
  <c r="C234" i="3" s="1"/>
  <c r="D234" i="3" s="1"/>
  <c r="A235" i="3"/>
  <c r="B235" i="3" l="1"/>
  <c r="E235" i="3" s="1"/>
  <c r="C235" i="3" s="1"/>
  <c r="D235" i="3" s="1"/>
  <c r="A236" i="3"/>
  <c r="B236" i="3" l="1"/>
  <c r="E236" i="3" s="1"/>
  <c r="C236" i="3" s="1"/>
  <c r="D236" i="3" s="1"/>
  <c r="A237" i="3"/>
  <c r="A238" i="3" l="1"/>
  <c r="B237" i="3"/>
  <c r="E237" i="3" s="1"/>
  <c r="C237" i="3" s="1"/>
  <c r="D237" i="3" s="1"/>
  <c r="A239" i="3" l="1"/>
  <c r="B238" i="3"/>
  <c r="E238" i="3" s="1"/>
  <c r="C238" i="3" s="1"/>
  <c r="D238" i="3" s="1"/>
  <c r="A240" i="3" l="1"/>
  <c r="B239" i="3"/>
  <c r="E239" i="3" s="1"/>
  <c r="C239" i="3" s="1"/>
  <c r="D239" i="3" s="1"/>
  <c r="A241" i="3" l="1"/>
  <c r="B240" i="3"/>
  <c r="E240" i="3" s="1"/>
  <c r="C240" i="3" s="1"/>
  <c r="D240" i="3" s="1"/>
  <c r="A242" i="3" l="1"/>
  <c r="B241" i="3"/>
  <c r="E241" i="3" s="1"/>
  <c r="C241" i="3" s="1"/>
  <c r="D241" i="3" s="1"/>
  <c r="B242" i="3" l="1"/>
  <c r="E242" i="3" s="1"/>
  <c r="C242" i="3" s="1"/>
  <c r="D242" i="3" s="1"/>
  <c r="A243" i="3"/>
  <c r="B243" i="3" l="1"/>
  <c r="E243" i="3" s="1"/>
  <c r="C243" i="3" s="1"/>
  <c r="D243" i="3" s="1"/>
  <c r="A244" i="3"/>
  <c r="B244" i="3" l="1"/>
  <c r="E244" i="3" s="1"/>
  <c r="C244" i="3" s="1"/>
  <c r="D244" i="3" s="1"/>
  <c r="A245" i="3"/>
  <c r="A246" i="3" l="1"/>
  <c r="B245" i="3"/>
  <c r="E245" i="3" s="1"/>
  <c r="C245" i="3" s="1"/>
  <c r="D245" i="3" s="1"/>
  <c r="B246" i="3" l="1"/>
  <c r="E246" i="3" s="1"/>
  <c r="C246" i="3" s="1"/>
  <c r="D246" i="3" s="1"/>
  <c r="A247" i="3"/>
  <c r="B247" i="3" l="1"/>
  <c r="E247" i="3" s="1"/>
  <c r="C247" i="3" s="1"/>
  <c r="D247" i="3" s="1"/>
  <c r="A248" i="3"/>
  <c r="B248" i="3" l="1"/>
  <c r="E248" i="3" s="1"/>
  <c r="C248" i="3" s="1"/>
  <c r="D248" i="3" s="1"/>
  <c r="A249" i="3"/>
  <c r="A250" i="3" l="1"/>
  <c r="B249" i="3"/>
  <c r="E249" i="3" s="1"/>
  <c r="C249" i="3" s="1"/>
  <c r="D249" i="3" s="1"/>
  <c r="B250" i="3" l="1"/>
  <c r="E250" i="3" s="1"/>
  <c r="C250" i="3" s="1"/>
  <c r="D250" i="3" s="1"/>
  <c r="A251" i="3"/>
  <c r="B251" i="3" l="1"/>
  <c r="E251" i="3" s="1"/>
  <c r="C251" i="3" s="1"/>
  <c r="D251" i="3" s="1"/>
  <c r="A252" i="3"/>
  <c r="B252" i="3" l="1"/>
  <c r="E252" i="3" s="1"/>
  <c r="C252" i="3" s="1"/>
  <c r="D252" i="3" s="1"/>
  <c r="A253" i="3"/>
  <c r="A254" i="3" l="1"/>
  <c r="B253" i="3"/>
  <c r="E253" i="3" s="1"/>
  <c r="C253" i="3" s="1"/>
  <c r="D253" i="3" s="1"/>
  <c r="A255" i="3" l="1"/>
  <c r="B254" i="3"/>
  <c r="E254" i="3" s="1"/>
  <c r="C254" i="3" s="1"/>
  <c r="D254" i="3" s="1"/>
  <c r="A256" i="3" l="1"/>
  <c r="B255" i="3"/>
  <c r="E255" i="3" s="1"/>
  <c r="C255" i="3" s="1"/>
  <c r="D255" i="3" s="1"/>
  <c r="A257" i="3" l="1"/>
  <c r="B256" i="3"/>
  <c r="E256" i="3" s="1"/>
  <c r="C256" i="3" s="1"/>
  <c r="D256" i="3" s="1"/>
  <c r="A258" i="3" l="1"/>
  <c r="B257" i="3"/>
  <c r="E257" i="3" s="1"/>
  <c r="C257" i="3" s="1"/>
  <c r="D257" i="3" s="1"/>
  <c r="B258" i="3" l="1"/>
  <c r="E258" i="3" s="1"/>
  <c r="C258" i="3" s="1"/>
  <c r="D258" i="3" s="1"/>
  <c r="A259" i="3"/>
  <c r="B259" i="3" l="1"/>
  <c r="E259" i="3" s="1"/>
  <c r="C259" i="3" s="1"/>
  <c r="D259" i="3" s="1"/>
  <c r="A260" i="3"/>
  <c r="B260" i="3" l="1"/>
  <c r="E260" i="3" s="1"/>
  <c r="C260" i="3" s="1"/>
  <c r="D260" i="3" s="1"/>
  <c r="A261" i="3"/>
  <c r="A262" i="3" l="1"/>
  <c r="B261" i="3"/>
  <c r="E261" i="3" s="1"/>
  <c r="C261" i="3" s="1"/>
  <c r="D261" i="3" s="1"/>
  <c r="B262" i="3" l="1"/>
  <c r="E262" i="3" s="1"/>
  <c r="C262" i="3" s="1"/>
  <c r="D262" i="3" s="1"/>
  <c r="A263" i="3"/>
  <c r="B263" i="3" l="1"/>
  <c r="E263" i="3" s="1"/>
  <c r="C263" i="3" s="1"/>
  <c r="D263" i="3" s="1"/>
  <c r="A264" i="3"/>
  <c r="B264" i="3" l="1"/>
  <c r="E264" i="3" s="1"/>
  <c r="C264" i="3" s="1"/>
  <c r="D264" i="3" s="1"/>
  <c r="A265" i="3"/>
  <c r="A266" i="3" l="1"/>
  <c r="B265" i="3"/>
  <c r="E265" i="3" s="1"/>
  <c r="C265" i="3" s="1"/>
  <c r="D265" i="3" s="1"/>
  <c r="B266" i="3" l="1"/>
  <c r="E266" i="3" s="1"/>
  <c r="C266" i="3" s="1"/>
  <c r="D266" i="3" s="1"/>
  <c r="A267" i="3"/>
  <c r="B267" i="3" l="1"/>
  <c r="E267" i="3" s="1"/>
  <c r="C267" i="3" s="1"/>
  <c r="D267" i="3" s="1"/>
  <c r="A268" i="3"/>
  <c r="B268" i="3" l="1"/>
  <c r="E268" i="3" s="1"/>
  <c r="C268" i="3" s="1"/>
  <c r="D268" i="3" s="1"/>
  <c r="A269" i="3"/>
  <c r="A270" i="3" l="1"/>
  <c r="B269" i="3"/>
  <c r="E269" i="3" s="1"/>
  <c r="C269" i="3" s="1"/>
  <c r="D269" i="3" s="1"/>
  <c r="A271" i="3" l="1"/>
  <c r="B270" i="3"/>
  <c r="E270" i="3" s="1"/>
  <c r="C270" i="3" s="1"/>
  <c r="D270" i="3" s="1"/>
  <c r="A272" i="3" l="1"/>
  <c r="B271" i="3"/>
  <c r="E271" i="3" s="1"/>
  <c r="C271" i="3" s="1"/>
  <c r="D271" i="3" s="1"/>
  <c r="A273" i="3" l="1"/>
  <c r="B272" i="3"/>
  <c r="E272" i="3" s="1"/>
  <c r="C272" i="3" s="1"/>
  <c r="D272" i="3" s="1"/>
  <c r="A274" i="3" l="1"/>
  <c r="B273" i="3"/>
  <c r="E273" i="3" s="1"/>
  <c r="C273" i="3" s="1"/>
  <c r="D273" i="3" s="1"/>
  <c r="B274" i="3" l="1"/>
  <c r="E274" i="3" s="1"/>
  <c r="C274" i="3" s="1"/>
  <c r="D274" i="3" s="1"/>
  <c r="A275" i="3"/>
  <c r="B275" i="3" l="1"/>
  <c r="E275" i="3" s="1"/>
  <c r="C275" i="3" s="1"/>
  <c r="D275" i="3" s="1"/>
  <c r="A276" i="3"/>
  <c r="B276" i="3" l="1"/>
  <c r="E276" i="3" s="1"/>
  <c r="C276" i="3" s="1"/>
  <c r="D276" i="3" s="1"/>
  <c r="A277" i="3"/>
  <c r="A278" i="3" l="1"/>
  <c r="B277" i="3"/>
  <c r="E277" i="3" s="1"/>
  <c r="C277" i="3" s="1"/>
  <c r="D277" i="3" s="1"/>
  <c r="B278" i="3" l="1"/>
  <c r="E278" i="3" s="1"/>
  <c r="C278" i="3" s="1"/>
  <c r="D278" i="3" s="1"/>
  <c r="A279" i="3"/>
  <c r="B279" i="3" l="1"/>
  <c r="E279" i="3" s="1"/>
  <c r="C279" i="3" s="1"/>
  <c r="D279" i="3" s="1"/>
  <c r="A280" i="3"/>
  <c r="B280" i="3" l="1"/>
  <c r="E280" i="3" s="1"/>
  <c r="C280" i="3" s="1"/>
  <c r="D280" i="3" s="1"/>
  <c r="A281" i="3"/>
  <c r="A282" i="3" l="1"/>
  <c r="B281" i="3"/>
  <c r="E281" i="3" s="1"/>
  <c r="C281" i="3" s="1"/>
  <c r="D281" i="3" s="1"/>
  <c r="B282" i="3" l="1"/>
  <c r="E282" i="3" s="1"/>
  <c r="C282" i="3" s="1"/>
  <c r="D282" i="3" s="1"/>
  <c r="A283" i="3"/>
  <c r="B283" i="3" l="1"/>
  <c r="E283" i="3" s="1"/>
  <c r="C283" i="3" s="1"/>
  <c r="D283" i="3" s="1"/>
  <c r="A284" i="3"/>
  <c r="B284" i="3" l="1"/>
  <c r="E284" i="3" s="1"/>
  <c r="C284" i="3" s="1"/>
  <c r="D284" i="3" s="1"/>
  <c r="A285" i="3"/>
  <c r="A286" i="3" l="1"/>
  <c r="B285" i="3"/>
  <c r="E285" i="3" s="1"/>
  <c r="C285" i="3" s="1"/>
  <c r="D285" i="3" s="1"/>
  <c r="A287" i="3" l="1"/>
  <c r="B286" i="3"/>
  <c r="E286" i="3" s="1"/>
  <c r="C286" i="3" s="1"/>
  <c r="D286" i="3" s="1"/>
  <c r="A288" i="3" l="1"/>
  <c r="B287" i="3"/>
  <c r="E287" i="3" s="1"/>
  <c r="C287" i="3" s="1"/>
  <c r="D287" i="3" s="1"/>
  <c r="A289" i="3" l="1"/>
  <c r="B288" i="3"/>
  <c r="E288" i="3" s="1"/>
  <c r="C288" i="3" s="1"/>
  <c r="D288" i="3" s="1"/>
  <c r="A290" i="3" l="1"/>
  <c r="B289" i="3"/>
  <c r="E289" i="3" s="1"/>
  <c r="C289" i="3" s="1"/>
  <c r="D289" i="3" s="1"/>
  <c r="B290" i="3" l="1"/>
  <c r="E290" i="3" s="1"/>
  <c r="C290" i="3" s="1"/>
  <c r="D290" i="3" s="1"/>
  <c r="A291" i="3"/>
  <c r="B291" i="3" l="1"/>
  <c r="E291" i="3" s="1"/>
  <c r="C291" i="3" s="1"/>
  <c r="D291" i="3" s="1"/>
  <c r="A292" i="3"/>
  <c r="B292" i="3" l="1"/>
  <c r="E292" i="3" s="1"/>
  <c r="C292" i="3" s="1"/>
  <c r="D292" i="3" s="1"/>
  <c r="A293" i="3"/>
  <c r="A294" i="3" l="1"/>
  <c r="B293" i="3"/>
  <c r="E293" i="3" s="1"/>
  <c r="C293" i="3" s="1"/>
  <c r="D293" i="3" s="1"/>
  <c r="B294" i="3" l="1"/>
  <c r="E294" i="3" s="1"/>
  <c r="C294" i="3" s="1"/>
  <c r="D294" i="3" s="1"/>
  <c r="A295" i="3"/>
  <c r="B295" i="3" l="1"/>
  <c r="E295" i="3" s="1"/>
  <c r="C295" i="3" s="1"/>
  <c r="D295" i="3" s="1"/>
  <c r="A296" i="3"/>
  <c r="B296" i="3" l="1"/>
  <c r="E296" i="3" s="1"/>
  <c r="C296" i="3" s="1"/>
  <c r="D296" i="3" s="1"/>
  <c r="A297" i="3"/>
  <c r="A298" i="3" l="1"/>
  <c r="B297" i="3"/>
  <c r="E297" i="3" s="1"/>
  <c r="C297" i="3" s="1"/>
  <c r="D297" i="3" s="1"/>
  <c r="B298" i="3" l="1"/>
  <c r="E298" i="3" s="1"/>
  <c r="C298" i="3" s="1"/>
  <c r="D298" i="3" s="1"/>
  <c r="A299" i="3"/>
  <c r="B299" i="3" l="1"/>
  <c r="E299" i="3" s="1"/>
  <c r="C299" i="3" s="1"/>
  <c r="D299" i="3" s="1"/>
  <c r="A300" i="3"/>
  <c r="B300" i="3" l="1"/>
  <c r="E300" i="3" s="1"/>
  <c r="C300" i="3" s="1"/>
  <c r="D300" i="3" s="1"/>
  <c r="G300" i="3"/>
</calcChain>
</file>

<file path=xl/sharedStrings.xml><?xml version="1.0" encoding="utf-8"?>
<sst xmlns="http://schemas.openxmlformats.org/spreadsheetml/2006/main" count="60" uniqueCount="42">
  <si>
    <t>V</t>
  </si>
  <si>
    <t>Capacitance</t>
  </si>
  <si>
    <t>uF</t>
  </si>
  <si>
    <t>Hz</t>
  </si>
  <si>
    <t>Current I</t>
  </si>
  <si>
    <t>Amps</t>
  </si>
  <si>
    <t>rad/s</t>
  </si>
  <si>
    <t>VC</t>
  </si>
  <si>
    <t>VS</t>
  </si>
  <si>
    <t>time t (ms)</t>
  </si>
  <si>
    <t>|VC|</t>
  </si>
  <si>
    <t>W</t>
  </si>
  <si>
    <t>frequency</t>
  </si>
  <si>
    <t>omega</t>
  </si>
  <si>
    <t>Current</t>
  </si>
  <si>
    <t>|VS|</t>
  </si>
  <si>
    <t>VL</t>
  </si>
  <si>
    <t>Inductance</t>
  </si>
  <si>
    <t>mH</t>
  </si>
  <si>
    <t>|VL|</t>
  </si>
  <si>
    <t>Resistance</t>
  </si>
  <si>
    <t>XR =R</t>
  </si>
  <si>
    <t>VR</t>
  </si>
  <si>
    <t>R+|wL-1/WC|</t>
  </si>
  <si>
    <t>|VR|</t>
  </si>
  <si>
    <t>Calculations</t>
  </si>
  <si>
    <t>F</t>
  </si>
  <si>
    <t>H</t>
  </si>
  <si>
    <t>I</t>
  </si>
  <si>
    <t>X</t>
  </si>
  <si>
    <t>Y</t>
  </si>
  <si>
    <t>VR(moved)</t>
  </si>
  <si>
    <t>VC+VL</t>
  </si>
  <si>
    <t>VC+VL(moved)</t>
  </si>
  <si>
    <t>wL-1/wC</t>
  </si>
  <si>
    <t>fc</t>
  </si>
  <si>
    <t>Supply Voltage</t>
  </si>
  <si>
    <t>Frequency f</t>
  </si>
  <si>
    <t>ωc</t>
  </si>
  <si>
    <t>ω… omega</t>
  </si>
  <si>
    <t>XC =1/(ωC)</t>
  </si>
  <si>
    <t>XL=ωL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</si>
</sst>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000"/>
    <numFmt numFmtId="173" formatCode="0&quot;r/s&quot;"/>
    <numFmt numFmtId="174" formatCode="0&quot;Hz&quot;"/>
  </numFmts>
  <fonts count="8" x14ac:knownFonts="1">
    <font>
      <sz val="10"/>
      <name val="Arial"/>
    </font>
    <font>
      <sz val="10"/>
      <name val="Symbol"/>
      <family val="1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1" fontId="0" fillId="0" borderId="0" xfId="0" applyNumberFormat="1"/>
    <xf numFmtId="2" fontId="0" fillId="0" borderId="0" xfId="0" applyNumberFormat="1"/>
    <xf numFmtId="2" fontId="3" fillId="0" borderId="0" xfId="1" applyNumberFormat="1" applyAlignment="1" applyProtection="1"/>
    <xf numFmtId="11" fontId="3" fillId="0" borderId="0" xfId="1" applyNumberFormat="1" applyAlignment="1" applyProtection="1"/>
    <xf numFmtId="0" fontId="7" fillId="0" borderId="0" xfId="0" applyFont="1"/>
    <xf numFmtId="0" fontId="2" fillId="0" borderId="0" xfId="0" applyFont="1"/>
    <xf numFmtId="0" fontId="5" fillId="2" borderId="0" xfId="0" applyFont="1" applyFill="1" applyBorder="1" applyProtection="1"/>
    <xf numFmtId="0" fontId="0" fillId="2" borderId="0" xfId="0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0" fillId="3" borderId="0" xfId="0" applyFill="1" applyBorder="1"/>
    <xf numFmtId="0" fontId="2" fillId="3" borderId="0" xfId="0" applyFont="1" applyFill="1" applyBorder="1"/>
    <xf numFmtId="0" fontId="1" fillId="3" borderId="0" xfId="0" applyFont="1" applyFill="1" applyBorder="1"/>
    <xf numFmtId="0" fontId="2" fillId="2" borderId="0" xfId="0" applyFont="1" applyFill="1" applyBorder="1" applyProtection="1">
      <protection locked="0"/>
    </xf>
    <xf numFmtId="0" fontId="6" fillId="3" borderId="0" xfId="0" applyFont="1" applyFill="1" applyBorder="1"/>
    <xf numFmtId="11" fontId="0" fillId="3" borderId="0" xfId="0" applyNumberFormat="1" applyFill="1" applyBorder="1"/>
    <xf numFmtId="2" fontId="0" fillId="3" borderId="0" xfId="0" applyNumberFormat="1" applyFill="1" applyBorder="1"/>
    <xf numFmtId="164" fontId="0" fillId="3" borderId="0" xfId="0" applyNumberFormat="1" applyFill="1" applyBorder="1"/>
    <xf numFmtId="0" fontId="2" fillId="3" borderId="0" xfId="0" applyFont="1" applyFill="1" applyAlignment="1">
      <alignment vertical="center"/>
    </xf>
    <xf numFmtId="11" fontId="2" fillId="3" borderId="0" xfId="0" applyNumberFormat="1" applyFont="1" applyFill="1" applyBorder="1"/>
    <xf numFmtId="173" fontId="0" fillId="3" borderId="0" xfId="0" applyNumberFormat="1" applyFill="1" applyBorder="1"/>
    <xf numFmtId="174" fontId="0" fillId="3" borderId="0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FF"/>
      <color rgb="FF0000FF"/>
      <color rgb="FF0066FF"/>
      <color rgb="FF114D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095700292316E-2"/>
          <c:y val="0.16458852867830423"/>
          <c:w val="0.78900503009860679"/>
          <c:h val="0.7182044887780548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VL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Sheet2!$A$2:$A$156</c:f>
              <c:numCache>
                <c:formatCode>General</c:formatCode>
                <c:ptCount val="15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</c:numCache>
            </c:numRef>
          </c:xVal>
          <c:yVal>
            <c:numRef>
              <c:f>Sheet2!$B$2:$B$156</c:f>
              <c:numCache>
                <c:formatCode>0.00</c:formatCode>
                <c:ptCount val="155"/>
                <c:pt idx="0">
                  <c:v>9.6472709879384486E-15</c:v>
                </c:pt>
                <c:pt idx="1">
                  <c:v>-35.898151797055839</c:v>
                </c:pt>
                <c:pt idx="2">
                  <c:v>-69.906227767193514</c:v>
                </c:pt>
                <c:pt idx="3">
                  <c:v>-100.23366658362002</c:v>
                </c:pt>
                <c:pt idx="4">
                  <c:v>-125.28369637564616</c:v>
                </c:pt>
                <c:pt idx="5">
                  <c:v>-143.73740646393807</c:v>
                </c:pt>
                <c:pt idx="6">
                  <c:v>-154.62318940886991</c:v>
                </c:pt>
                <c:pt idx="7">
                  <c:v>-157.3678971743642</c:v>
                </c:pt>
                <c:pt idx="8">
                  <c:v>-151.82701798084955</c:v>
                </c:pt>
                <c:pt idx="9">
                  <c:v>-138.29228500397085</c:v>
                </c:pt>
                <c:pt idx="10">
                  <c:v>-117.47631631298169</c:v>
                </c:pt>
                <c:pt idx="11">
                  <c:v>-90.475094772380061</c:v>
                </c:pt>
                <c:pt idx="12">
                  <c:v>-58.710263379824191</c:v>
                </c:pt>
                <c:pt idx="13">
                  <c:v>-23.854274252086388</c:v>
                </c:pt>
                <c:pt idx="14">
                  <c:v>12.257667755549882</c:v>
                </c:pt>
                <c:pt idx="15">
                  <c:v>47.724230534468894</c:v>
                </c:pt>
                <c:pt idx="16">
                  <c:v>80.678061878036885</c:v>
                </c:pt>
                <c:pt idx="17">
                  <c:v>109.38410755897921</c:v>
                </c:pt>
                <c:pt idx="18">
                  <c:v>132.33096377760515</c:v>
                </c:pt>
                <c:pt idx="19">
                  <c:v>148.31045417743292</c:v>
                </c:pt>
                <c:pt idx="20">
                  <c:v>156.48124161381148</c:v>
                </c:pt>
                <c:pt idx="21">
                  <c:v>156.41312544834329</c:v>
                </c:pt>
                <c:pt idx="22">
                  <c:v>148.10969206950034</c:v>
                </c:pt>
                <c:pt idx="23">
                  <c:v>132.00812606546154</c:v>
                </c:pt>
                <c:pt idx="24">
                  <c:v>108.95619199112123</c:v>
                </c:pt>
                <c:pt idx="25">
                  <c:v>80.167598663689162</c:v>
                </c:pt>
                <c:pt idx="26">
                  <c:v>47.158096104135069</c:v>
                </c:pt>
                <c:pt idx="27">
                  <c:v>11.665669688394363</c:v>
                </c:pt>
                <c:pt idx="28">
                  <c:v>-24.440966628944945</c:v>
                </c:pt>
                <c:pt idx="29">
                  <c:v>-59.260760089497786</c:v>
                </c:pt>
                <c:pt idx="30">
                  <c:v>-90.960411578308452</c:v>
                </c:pt>
                <c:pt idx="31">
                  <c:v>-117.87090076977825</c:v>
                </c:pt>
                <c:pt idx="32">
                  <c:v>-138.57536182081603</c:v>
                </c:pt>
                <c:pt idx="33">
                  <c:v>-151.98368286262223</c:v>
                </c:pt>
                <c:pt idx="34">
                  <c:v>-157.38990154861312</c:v>
                </c:pt>
                <c:pt idx="35">
                  <c:v>-154.50937472191555</c:v>
                </c:pt>
                <c:pt idx="36">
                  <c:v>-143.49376517995455</c:v>
                </c:pt>
                <c:pt idx="37">
                  <c:v>-124.9230564670566</c:v>
                </c:pt>
                <c:pt idx="38">
                  <c:v>-99.775016124721276</c:v>
                </c:pt>
                <c:pt idx="39">
                  <c:v>-69.373715191873771</c:v>
                </c:pt>
                <c:pt idx="40">
                  <c:v>-35.319814458096715</c:v>
                </c:pt>
                <c:pt idx="41">
                  <c:v>0.59371202733136808</c:v>
                </c:pt>
                <c:pt idx="42">
                  <c:v>36.475978943816912</c:v>
                </c:pt>
                <c:pt idx="43">
                  <c:v>70.437746820278406</c:v>
                </c:pt>
                <c:pt idx="44">
                  <c:v>100.69089250024821</c:v>
                </c:pt>
                <c:pt idx="45">
                  <c:v>125.64255572559387</c:v>
                </c:pt>
                <c:pt idx="46">
                  <c:v>143.97900492121207</c:v>
                </c:pt>
                <c:pt idx="47">
                  <c:v>154.7348065580434</c:v>
                </c:pt>
                <c:pt idx="48">
                  <c:v>157.34365625396177</c:v>
                </c:pt>
                <c:pt idx="49">
                  <c:v>151.66819530108168</c:v>
                </c:pt>
                <c:pt idx="50">
                  <c:v>138.00724274764571</c:v>
                </c:pt>
                <c:pt idx="51">
                  <c:v>117.08006225769671</c:v>
                </c:pt>
                <c:pt idx="52">
                  <c:v>89.988492115088974</c:v>
                </c:pt>
                <c:pt idx="53">
                  <c:v>58.158932267354032</c:v>
                </c:pt>
                <c:pt idx="54">
                  <c:v>23.26724285319079</c:v>
                </c:pt>
                <c:pt idx="55">
                  <c:v>-12.84949161411239</c:v>
                </c:pt>
                <c:pt idx="56">
                  <c:v>-48.289686697847273</c:v>
                </c:pt>
                <c:pt idx="57">
                  <c:v>-81.187378478541987</c:v>
                </c:pt>
                <c:pt idx="58">
                  <c:v>-109.81046853654489</c:v>
                </c:pt>
                <c:pt idx="59">
                  <c:v>-132.65192077383688</c:v>
                </c:pt>
                <c:pt idx="60">
                  <c:v>-148.50910846552483</c:v>
                </c:pt>
                <c:pt idx="61">
                  <c:v>-156.54713383446403</c:v>
                </c:pt>
                <c:pt idx="62">
                  <c:v>-156.34278630614151</c:v>
                </c:pt>
                <c:pt idx="63">
                  <c:v>-147.90682499500281</c:v>
                </c:pt>
                <c:pt idx="64">
                  <c:v>-131.68341222564746</c:v>
                </c:pt>
                <c:pt idx="65">
                  <c:v>-108.52672791460215</c:v>
                </c:pt>
                <c:pt idx="66">
                  <c:v>-79.655996090315895</c:v>
                </c:pt>
                <c:pt idx="67">
                  <c:v>-46.591291452873833</c:v>
                </c:pt>
                <c:pt idx="68">
                  <c:v>-11.073505826254019</c:v>
                </c:pt>
                <c:pt idx="69">
                  <c:v>25.027311645563923</c:v>
                </c:pt>
                <c:pt idx="70">
                  <c:v>59.810414572592762</c:v>
                </c:pt>
                <c:pt idx="71">
                  <c:v>91.444435635443796</c:v>
                </c:pt>
                <c:pt idx="72">
                  <c:v>118.26381002016419</c:v>
                </c:pt>
                <c:pt idx="73">
                  <c:v>138.85646917503018</c:v>
                </c:pt>
                <c:pt idx="74">
                  <c:v>152.13818771984356</c:v>
                </c:pt>
                <c:pt idx="75">
                  <c:v>157.40966906397756</c:v>
                </c:pt>
                <c:pt idx="76">
                  <c:v>154.39336411474005</c:v>
                </c:pt>
                <c:pt idx="77">
                  <c:v>143.24808453194564</c:v>
                </c:pt>
                <c:pt idx="78">
                  <c:v>124.56064112531996</c:v>
                </c:pt>
                <c:pt idx="79">
                  <c:v>99.314947641995289</c:v>
                </c:pt>
                <c:pt idx="80">
                  <c:v>68.840216662507061</c:v>
                </c:pt>
                <c:pt idx="81">
                  <c:v>34.740975146398846</c:v>
                </c:pt>
                <c:pt idx="82">
                  <c:v>-1.1874156166953374</c:v>
                </c:pt>
                <c:pt idx="83">
                  <c:v>-37.053287686172403</c:v>
                </c:pt>
                <c:pt idx="84">
                  <c:v>-70.968264797062147</c:v>
                </c:pt>
                <c:pt idx="85">
                  <c:v>-101.14668737641041</c:v>
                </c:pt>
                <c:pt idx="86">
                  <c:v>-125.999629416711</c:v>
                </c:pt>
                <c:pt idx="87">
                  <c:v>-144.21855711812572</c:v>
                </c:pt>
                <c:pt idx="88">
                  <c:v>-154.84422458310846</c:v>
                </c:pt>
                <c:pt idx="89">
                  <c:v>-157.31717913192315</c:v>
                </c:pt>
                <c:pt idx="90">
                  <c:v>-151.50721708054158</c:v>
                </c:pt>
                <c:pt idx="91">
                  <c:v>-137.72023910292341</c:v>
                </c:pt>
                <c:pt idx="92">
                  <c:v>-116.68214423557326</c:v>
                </c:pt>
                <c:pt idx="93">
                  <c:v>-89.50061052213816</c:v>
                </c:pt>
                <c:pt idx="94">
                  <c:v>-57.606774587725802</c:v>
                </c:pt>
                <c:pt idx="95">
                  <c:v>-22.679880775275681</c:v>
                </c:pt>
                <c:pt idx="96">
                  <c:v>13.44113285295316</c:v>
                </c:pt>
                <c:pt idx="97">
                  <c:v>48.854456557885015</c:v>
                </c:pt>
                <c:pt idx="98">
                  <c:v>81.695541226687581</c:v>
                </c:pt>
                <c:pt idx="99">
                  <c:v>110.23526886428442</c:v>
                </c:pt>
                <c:pt idx="100">
                  <c:v>132.97099249264716</c:v>
                </c:pt>
                <c:pt idx="101">
                  <c:v>148.70565211045883</c:v>
                </c:pt>
                <c:pt idx="102">
                  <c:v>156.61080117382662</c:v>
                </c:pt>
                <c:pt idx="103">
                  <c:v>156.27022518688105</c:v>
                </c:pt>
                <c:pt idx="104">
                  <c:v>147.70185583713058</c:v>
                </c:pt>
                <c:pt idx="105">
                  <c:v>131.35682687306522</c:v>
                </c:pt>
                <c:pt idx="106">
                  <c:v>108.09572143305677</c:v>
                </c:pt>
                <c:pt idx="107">
                  <c:v>79.143261428921292</c:v>
                </c:pt>
                <c:pt idx="108">
                  <c:v>46.023824636233265</c:v>
                </c:pt>
                <c:pt idx="109">
                  <c:v>10.481184585087831</c:v>
                </c:pt>
                <c:pt idx="110">
                  <c:v>-25.613300968684406</c:v>
                </c:pt>
                <c:pt idx="111">
                  <c:v>-60.359219017303431</c:v>
                </c:pt>
                <c:pt idx="112">
                  <c:v>-91.927160064734679</c:v>
                </c:pt>
                <c:pt idx="113">
                  <c:v>-118.65503848003054</c:v>
                </c:pt>
                <c:pt idx="114">
                  <c:v>-139.13560307145735</c:v>
                </c:pt>
                <c:pt idx="115">
                  <c:v>-152.29053035665845</c:v>
                </c:pt>
                <c:pt idx="116">
                  <c:v>-157.42719943951744</c:v>
                </c:pt>
                <c:pt idx="117">
                  <c:v>-154.27515923611014</c:v>
                </c:pt>
                <c:pt idx="118">
                  <c:v>-143.00036801157549</c:v>
                </c:pt>
                <c:pt idx="119">
                  <c:v>-124.1964555011577</c:v>
                </c:pt>
                <c:pt idx="120">
                  <c:v>-98.853467674029417</c:v>
                </c:pt>
                <c:pt idx="121">
                  <c:v>-68.305739761283675</c:v>
                </c:pt>
                <c:pt idx="122">
                  <c:v>-34.161642088545101</c:v>
                </c:pt>
                <c:pt idx="123">
                  <c:v>1.7811023302547635</c:v>
                </c:pt>
                <c:pt idx="124">
                  <c:v>37.630069819291961</c:v>
                </c:pt>
                <c:pt idx="125">
                  <c:v>71.497774157714289</c:v>
                </c:pt>
                <c:pt idx="126">
                  <c:v>101.60104473425523</c:v>
                </c:pt>
                <c:pt idx="127">
                  <c:v>126.35491237419335</c:v>
                </c:pt>
                <c:pt idx="128">
                  <c:v>144.45605965011379</c:v>
                </c:pt>
                <c:pt idx="129">
                  <c:v>154.95144192899372</c:v>
                </c:pt>
                <c:pt idx="130">
                  <c:v>157.28846618454679</c:v>
                </c:pt>
                <c:pt idx="131">
                  <c:v>151.34408560708476</c:v>
                </c:pt>
                <c:pt idx="132">
                  <c:v>137.43127814875973</c:v>
                </c:pt>
                <c:pt idx="133">
                  <c:v>116.28256790190235</c:v>
                </c:pt>
                <c:pt idx="134">
                  <c:v>89.011456927401994</c:v>
                </c:pt>
                <c:pt idx="135">
                  <c:v>57.053798188315973</c:v>
                </c:pt>
                <c:pt idx="136">
                  <c:v>22.092196366052999</c:v>
                </c:pt>
                <c:pt idx="137">
                  <c:v>-14.032583063543795</c:v>
                </c:pt>
                <c:pt idx="138">
                  <c:v>-49.418532087955207</c:v>
                </c:pt>
                <c:pt idx="139">
                  <c:v>-82.202542900358637</c:v>
                </c:pt>
                <c:pt idx="140">
                  <c:v>-110.65850250484688</c:v>
                </c:pt>
                <c:pt idx="141">
                  <c:v>-133.288174399322</c:v>
                </c:pt>
                <c:pt idx="142">
                  <c:v>-148.90008231891554</c:v>
                </c:pt>
                <c:pt idx="143">
                  <c:v>-156.67224272704567</c:v>
                </c:pt>
                <c:pt idx="144">
                  <c:v>-156.1954431218158</c:v>
                </c:pt>
                <c:pt idx="145">
                  <c:v>-147.49478750894809</c:v>
                </c:pt>
                <c:pt idx="146">
                  <c:v>-131.02837464921473</c:v>
                </c:pt>
                <c:pt idx="147">
                  <c:v>-107.66317867203939</c:v>
                </c:pt>
                <c:pt idx="148">
                  <c:v>-78.629401966597754</c:v>
                </c:pt>
                <c:pt idx="149">
                  <c:v>-45.455703719170643</c:v>
                </c:pt>
                <c:pt idx="150">
                  <c:v>-9.8887143830874198</c:v>
                </c:pt>
                <c:pt idx="151">
                  <c:v>26.198926270102948</c:v>
                </c:pt>
                <c:pt idx="152">
                  <c:v>60.907165623908497</c:v>
                </c:pt>
                <c:pt idx="153">
                  <c:v>92.408578005599807</c:v>
                </c:pt>
                <c:pt idx="154">
                  <c:v>119.04458058915804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F8-4B8C-A786-54CB43F0220B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VC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Sheet2!$A$2:$A$156</c:f>
              <c:numCache>
                <c:formatCode>General</c:formatCode>
                <c:ptCount val="15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</c:numCache>
            </c:numRef>
          </c:xVal>
          <c:yVal>
            <c:numRef>
              <c:f>Sheet2!$C$2:$C$156</c:f>
              <c:numCache>
                <c:formatCode>0.00</c:formatCode>
                <c:ptCount val="155"/>
                <c:pt idx="0">
                  <c:v>8.180459658799594E-15</c:v>
                </c:pt>
                <c:pt idx="1">
                  <c:v>30.440047031791032</c:v>
                </c:pt>
                <c:pt idx="2">
                  <c:v>59.277393250729638</c:v>
                </c:pt>
                <c:pt idx="3">
                  <c:v>84.993721744318009</c:v>
                </c:pt>
                <c:pt idx="4">
                  <c:v>106.23504049877211</c:v>
                </c:pt>
                <c:pt idx="5">
                  <c:v>121.8829715169008</c:v>
                </c:pt>
                <c:pt idx="6">
                  <c:v>131.11363460771679</c:v>
                </c:pt>
                <c:pt idx="7">
                  <c:v>133.44102555370472</c:v>
                </c:pt>
                <c:pt idx="8">
                  <c:v>128.74260474915815</c:v>
                </c:pt>
                <c:pt idx="9">
                  <c:v>117.26574904059461</c:v>
                </c:pt>
                <c:pt idx="10">
                  <c:v>99.614727072996644</c:v>
                </c:pt>
                <c:pt idx="11">
                  <c:v>76.718883903735488</c:v>
                </c:pt>
                <c:pt idx="12">
                  <c:v>49.783709998052245</c:v>
                </c:pt>
                <c:pt idx="13">
                  <c:v>20.227370875463997</c:v>
                </c:pt>
                <c:pt idx="14">
                  <c:v>-10.393960811364355</c:v>
                </c:pt>
                <c:pt idx="15">
                  <c:v>-40.468039419912849</c:v>
                </c:pt>
                <c:pt idx="16">
                  <c:v>-68.411432763583164</c:v>
                </c:pt>
                <c:pt idx="17">
                  <c:v>-92.752891498411245</c:v>
                </c:pt>
                <c:pt idx="18">
                  <c:v>-112.21081196394354</c:v>
                </c:pt>
                <c:pt idx="19">
                  <c:v>-125.76071397741443</c:v>
                </c:pt>
                <c:pt idx="20">
                  <c:v>-132.68918080367953</c:v>
                </c:pt>
                <c:pt idx="21">
                  <c:v>-132.63142130418777</c:v>
                </c:pt>
                <c:pt idx="22">
                  <c:v>-125.59047657794557</c:v>
                </c:pt>
                <c:pt idx="23">
                  <c:v>-111.93705984442374</c:v>
                </c:pt>
                <c:pt idx="24">
                  <c:v>-92.390037998741562</c:v>
                </c:pt>
                <c:pt idx="25">
                  <c:v>-67.978582505982516</c:v>
                </c:pt>
                <c:pt idx="26">
                  <c:v>-39.987982430263251</c:v>
                </c:pt>
                <c:pt idx="27">
                  <c:v>-9.8919726001377679</c:v>
                </c:pt>
                <c:pt idx="28">
                  <c:v>20.724860095681496</c:v>
                </c:pt>
                <c:pt idx="29">
                  <c:v>50.250506891330794</c:v>
                </c:pt>
                <c:pt idx="30">
                  <c:v>77.130411117762975</c:v>
                </c:pt>
                <c:pt idx="31">
                  <c:v>99.949317262787048</c:v>
                </c:pt>
                <c:pt idx="32">
                  <c:v>117.5057856772184</c:v>
                </c:pt>
                <c:pt idx="33">
                  <c:v>128.8754496487048</c:v>
                </c:pt>
                <c:pt idx="34">
                  <c:v>133.45968429109126</c:v>
                </c:pt>
                <c:pt idx="35">
                  <c:v>131.01712478059852</c:v>
                </c:pt>
                <c:pt idx="36">
                  <c:v>121.67637447019845</c:v>
                </c:pt>
                <c:pt idx="37">
                  <c:v>105.92923378646364</c:v>
                </c:pt>
                <c:pt idx="38">
                  <c:v>84.604806414666527</c:v>
                </c:pt>
                <c:pt idx="39">
                  <c:v>58.825846108988401</c:v>
                </c:pt>
                <c:pt idx="40">
                  <c:v>29.949642514653704</c:v>
                </c:pt>
                <c:pt idx="41">
                  <c:v>-0.50344157374669185</c:v>
                </c:pt>
                <c:pt idx="42">
                  <c:v>-30.930018928480585</c:v>
                </c:pt>
                <c:pt idx="43">
                  <c:v>-59.728097929501565</c:v>
                </c:pt>
                <c:pt idx="44">
                  <c:v>-85.381429125048896</c:v>
                </c:pt>
                <c:pt idx="45">
                  <c:v>-106.53933737600305</c:v>
                </c:pt>
                <c:pt idx="46">
                  <c:v>-122.08783633678914</c:v>
                </c:pt>
                <c:pt idx="47">
                  <c:v>-131.20828101986649</c:v>
                </c:pt>
                <c:pt idx="48">
                  <c:v>-133.42047032397267</c:v>
                </c:pt>
                <c:pt idx="49">
                  <c:v>-128.60793013222576</c:v>
                </c:pt>
                <c:pt idx="50">
                  <c:v>-117.02404579810913</c:v>
                </c:pt>
                <c:pt idx="51">
                  <c:v>-99.278721137437529</c:v>
                </c:pt>
                <c:pt idx="52">
                  <c:v>-76.306266344550963</c:v>
                </c:pt>
                <c:pt idx="53">
                  <c:v>-49.316205568059338</c:v>
                </c:pt>
                <c:pt idx="54">
                  <c:v>-19.729594179534267</c:v>
                </c:pt>
                <c:pt idx="55">
                  <c:v>10.895801301399173</c:v>
                </c:pt>
                <c:pt idx="56">
                  <c:v>40.947521269144588</c:v>
                </c:pt>
                <c:pt idx="57">
                  <c:v>68.843310743293543</c:v>
                </c:pt>
                <c:pt idx="58">
                  <c:v>93.114426774182263</c:v>
                </c:pt>
                <c:pt idx="59">
                  <c:v>112.48296931944502</c:v>
                </c:pt>
                <c:pt idx="60">
                  <c:v>125.92916403876495</c:v>
                </c:pt>
                <c:pt idx="61">
                  <c:v>132.74505449620364</c:v>
                </c:pt>
                <c:pt idx="62">
                  <c:v>132.57177681861918</c:v>
                </c:pt>
                <c:pt idx="63">
                  <c:v>125.41845425981025</c:v>
                </c:pt>
                <c:pt idx="64">
                  <c:v>111.66171685151178</c:v>
                </c:pt>
                <c:pt idx="65">
                  <c:v>92.025871432128028</c:v>
                </c:pt>
                <c:pt idx="66">
                  <c:v>67.544766122255893</c:v>
                </c:pt>
                <c:pt idx="67">
                  <c:v>39.507357122872442</c:v>
                </c:pt>
                <c:pt idx="68">
                  <c:v>9.3898438020878103</c:v>
                </c:pt>
                <c:pt idx="69">
                  <c:v>-21.222054769759211</c:v>
                </c:pt>
                <c:pt idx="70">
                  <c:v>-50.716589613673463</c:v>
                </c:pt>
                <c:pt idx="71">
                  <c:v>-77.540842137917039</c:v>
                </c:pt>
                <c:pt idx="72">
                  <c:v>-100.28248695153823</c:v>
                </c:pt>
                <c:pt idx="73">
                  <c:v>-117.74415229652612</c:v>
                </c:pt>
                <c:pt idx="74">
                  <c:v>-129.00646294284439</c:v>
                </c:pt>
                <c:pt idx="75">
                  <c:v>-133.47644627095016</c:v>
                </c:pt>
                <c:pt idx="76">
                  <c:v>-130.91875291013091</c:v>
                </c:pt>
                <c:pt idx="77">
                  <c:v>-121.46804813288549</c:v>
                </c:pt>
                <c:pt idx="78">
                  <c:v>-105.62192158527117</c:v>
                </c:pt>
                <c:pt idx="79">
                  <c:v>-84.21468866344685</c:v>
                </c:pt>
                <c:pt idx="80">
                  <c:v>-58.37346292176732</c:v>
                </c:pt>
                <c:pt idx="81">
                  <c:v>-29.458812346807541</c:v>
                </c:pt>
                <c:pt idx="82">
                  <c:v>1.0068759924692605</c:v>
                </c:pt>
                <c:pt idx="83">
                  <c:v>31.41955124113268</c:v>
                </c:pt>
                <c:pt idx="84">
                  <c:v>60.177953739789189</c:v>
                </c:pt>
                <c:pt idx="85">
                  <c:v>85.767923046676145</c:v>
                </c:pt>
                <c:pt idx="86">
                  <c:v>106.84212009342144</c:v>
                </c:pt>
                <c:pt idx="87">
                  <c:v>122.29096601827911</c:v>
                </c:pt>
                <c:pt idx="88">
                  <c:v>131.30106267191175</c:v>
                </c:pt>
                <c:pt idx="89">
                  <c:v>133.39801889403063</c:v>
                </c:pt>
                <c:pt idx="90">
                  <c:v>128.47142771193313</c:v>
                </c:pt>
                <c:pt idx="91">
                  <c:v>116.78067938490146</c:v>
                </c:pt>
                <c:pt idx="92">
                  <c:v>98.941304231499757</c:v>
                </c:pt>
                <c:pt idx="93">
                  <c:v>75.892564304420517</c:v>
                </c:pt>
                <c:pt idx="94">
                  <c:v>48.848000245627055</c:v>
                </c:pt>
                <c:pt idx="95">
                  <c:v>19.231537082403268</c:v>
                </c:pt>
                <c:pt idx="96">
                  <c:v>-11.397486937976158</c:v>
                </c:pt>
                <c:pt idx="97">
                  <c:v>-41.426421163458379</c:v>
                </c:pt>
                <c:pt idx="98">
                  <c:v>-69.274210307170549</c:v>
                </c:pt>
                <c:pt idx="99">
                  <c:v>-93.47463868783737</c:v>
                </c:pt>
                <c:pt idx="100">
                  <c:v>-112.75352804296922</c:v>
                </c:pt>
                <c:pt idx="101">
                  <c:v>-126.09582436794871</c:v>
                </c:pt>
                <c:pt idx="102">
                  <c:v>-132.79904158767121</c:v>
                </c:pt>
                <c:pt idx="103">
                  <c:v>-132.51024819465403</c:v>
                </c:pt>
                <c:pt idx="104">
                  <c:v>-125.24464946782632</c:v>
                </c:pt>
                <c:pt idx="105">
                  <c:v>-111.38478689844082</c:v>
                </c:pt>
                <c:pt idx="106">
                  <c:v>-91.660396974183598</c:v>
                </c:pt>
                <c:pt idx="107">
                  <c:v>-67.109989777894157</c:v>
                </c:pt>
                <c:pt idx="108">
                  <c:v>-39.026170328489108</c:v>
                </c:pt>
                <c:pt idx="109">
                  <c:v>-8.8875815535747318</c:v>
                </c:pt>
                <c:pt idx="110">
                  <c:v>21.718947831461886</c:v>
                </c:pt>
                <c:pt idx="111">
                  <c:v>51.181951541014868</c:v>
                </c:pt>
                <c:pt idx="112">
                  <c:v>77.950171131066128</c:v>
                </c:pt>
                <c:pt idx="113">
                  <c:v>100.61423140417328</c:v>
                </c:pt>
                <c:pt idx="114">
                  <c:v>117.98084551080193</c:v>
                </c:pt>
                <c:pt idx="115">
                  <c:v>129.13564276958886</c:v>
                </c:pt>
                <c:pt idx="116">
                  <c:v>133.49131125505673</c:v>
                </c:pt>
                <c:pt idx="117">
                  <c:v>130.81852039439522</c:v>
                </c:pt>
                <c:pt idx="118">
                  <c:v>121.25799546573849</c:v>
                </c:pt>
                <c:pt idx="119">
                  <c:v>105.3131082627783</c:v>
                </c:pt>
                <c:pt idx="120">
                  <c:v>83.823374035091447</c:v>
                </c:pt>
                <c:pt idx="121">
                  <c:v>57.920250118427951</c:v>
                </c:pt>
                <c:pt idx="122">
                  <c:v>28.967563504030469</c:v>
                </c:pt>
                <c:pt idx="123">
                  <c:v>-1.5102961012554883</c:v>
                </c:pt>
                <c:pt idx="124">
                  <c:v>-31.90863701241453</c:v>
                </c:pt>
                <c:pt idx="125">
                  <c:v>-60.626954288150188</c:v>
                </c:pt>
                <c:pt idx="126">
                  <c:v>-86.153198016269329</c:v>
                </c:pt>
                <c:pt idx="127">
                  <c:v>-107.14338434781804</c:v>
                </c:pt>
                <c:pt idx="128">
                  <c:v>-122.49235767445045</c:v>
                </c:pt>
                <c:pt idx="129">
                  <c:v>-131.39197824522097</c:v>
                </c:pt>
                <c:pt idx="130">
                  <c:v>-133.37367158296291</c:v>
                </c:pt>
                <c:pt idx="131">
                  <c:v>-128.33309942828043</c:v>
                </c:pt>
                <c:pt idx="132">
                  <c:v>-116.535653259745</c:v>
                </c:pt>
                <c:pt idx="133">
                  <c:v>-98.602481150621614</c:v>
                </c:pt>
                <c:pt idx="134">
                  <c:v>-75.477783662962551</c:v>
                </c:pt>
                <c:pt idx="135">
                  <c:v>-48.379100684985765</c:v>
                </c:pt>
                <c:pt idx="136">
                  <c:v>-18.733206662560992</c:v>
                </c:pt>
                <c:pt idx="137">
                  <c:v>11.899010591035594</c:v>
                </c:pt>
                <c:pt idx="138">
                  <c:v>41.90473229663008</c:v>
                </c:pt>
                <c:pt idx="139">
                  <c:v>69.704125331180478</c:v>
                </c:pt>
                <c:pt idx="140">
                  <c:v>93.83352211997034</c:v>
                </c:pt>
                <c:pt idx="141">
                  <c:v>113.02248428927957</c:v>
                </c:pt>
                <c:pt idx="142">
                  <c:v>126.26069259635452</c:v>
                </c:pt>
                <c:pt idx="143">
                  <c:v>132.8511413108065</c:v>
                </c:pt>
                <c:pt idx="144">
                  <c:v>132.4468363067499</c:v>
                </c:pt>
                <c:pt idx="145">
                  <c:v>125.0690646721437</c:v>
                </c:pt>
                <c:pt idx="146">
                  <c:v>111.10627392099765</c:v>
                </c:pt>
                <c:pt idx="147">
                  <c:v>91.293619819107079</c:v>
                </c:pt>
                <c:pt idx="148">
                  <c:v>66.674259652028979</c:v>
                </c:pt>
                <c:pt idx="149">
                  <c:v>38.544428885840553</c:v>
                </c:pt>
                <c:pt idx="150">
                  <c:v>8.3851929928557816</c:v>
                </c:pt>
                <c:pt idx="151">
                  <c:v>-22.215532218841108</c:v>
                </c:pt>
                <c:pt idx="152">
                  <c:v>-51.64658605953359</c:v>
                </c:pt>
                <c:pt idx="153">
                  <c:v>-78.358392279740542</c:v>
                </c:pt>
                <c:pt idx="154">
                  <c:v>-100.94454590587011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F8-4B8C-A786-54CB43F0220B}"/>
            </c:ext>
          </c:extLst>
        </c:ser>
        <c:ser>
          <c:idx val="2"/>
          <c:order val="2"/>
          <c:tx>
            <c:strRef>
              <c:f>Sheet2!$D$1</c:f>
              <c:strCache>
                <c:ptCount val="1"/>
                <c:pt idx="0">
                  <c:v>VR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Sheet2!$A$2:$A$156</c:f>
              <c:numCache>
                <c:formatCode>General</c:formatCode>
                <c:ptCount val="15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</c:numCache>
            </c:numRef>
          </c:xVal>
          <c:yVal>
            <c:numRef>
              <c:f>Sheet2!$D$2:$D$156</c:f>
              <c:numCache>
                <c:formatCode>0.00</c:formatCode>
                <c:ptCount val="155"/>
                <c:pt idx="0">
                  <c:v>70.018819930462101</c:v>
                </c:pt>
                <c:pt idx="1">
                  <c:v>68.175537305104825</c:v>
                </c:pt>
                <c:pt idx="2">
                  <c:v>62.742740217387293</c:v>
                </c:pt>
                <c:pt idx="3">
                  <c:v>54.006471205267914</c:v>
                </c:pt>
                <c:pt idx="4">
                  <c:v>42.426704112821184</c:v>
                </c:pt>
                <c:pt idx="5">
                  <c:v>28.613125978714375</c:v>
                </c:pt>
                <c:pt idx="6">
                  <c:v>13.29303636594789</c:v>
                </c:pt>
                <c:pt idx="7">
                  <c:v>-2.7269457327510422</c:v>
                </c:pt>
                <c:pt idx="8">
                  <c:v>-18.60335124177125</c:v>
                </c:pt>
                <c:pt idx="9">
                  <c:v>-33.500270545470357</c:v>
                </c:pt>
                <c:pt idx="10">
                  <c:v>-46.633365017429632</c:v>
                </c:pt>
                <c:pt idx="11">
                  <c:v>-57.311163282342314</c:v>
                </c:pt>
                <c:pt idx="12">
                  <c:v>-64.971467918477202</c:v>
                </c:pt>
                <c:pt idx="13">
                  <c:v>-69.210955749158202</c:v>
                </c:pt>
                <c:pt idx="14">
                  <c:v>-69.806413236468856</c:v>
                </c:pt>
                <c:pt idx="15">
                  <c:v>-66.726488911144486</c:v>
                </c:pt>
                <c:pt idx="16">
                  <c:v>-60.133344060733897</c:v>
                </c:pt>
                <c:pt idx="17">
                  <c:v>-50.374114765545094</c:v>
                </c:pt>
                <c:pt idx="18">
                  <c:v>-37.962634815252493</c:v>
                </c:pt>
                <c:pt idx="19">
                  <c:v>-23.552381814022041</c:v>
                </c:pt>
                <c:pt idx="20">
                  <c:v>-7.9020708904591972</c:v>
                </c:pt>
                <c:pt idx="21">
                  <c:v>8.1642924598994906</c:v>
                </c:pt>
                <c:pt idx="22">
                  <c:v>23.800797139271957</c:v>
                </c:pt>
                <c:pt idx="23">
                  <c:v>38.184164565544599</c:v>
                </c:pt>
                <c:pt idx="24">
                  <c:v>50.557095164194266</c:v>
                </c:pt>
                <c:pt idx="25">
                  <c:v>60.268140995370146</c:v>
                </c:pt>
                <c:pt idx="26">
                  <c:v>66.806005179963662</c:v>
                </c:pt>
                <c:pt idx="27">
                  <c:v>69.826462223447109</c:v>
                </c:pt>
                <c:pt idx="28">
                  <c:v>69.170481853832982</c:v>
                </c:pt>
                <c:pt idx="29">
                  <c:v>64.872602134433009</c:v>
                </c:pt>
                <c:pt idx="30">
                  <c:v>57.159110998134764</c:v>
                </c:pt>
                <c:pt idx="31">
                  <c:v>46.436131947348159</c:v>
                </c:pt>
                <c:pt idx="32">
                  <c:v>33.268241220176527</c:v>
                </c:pt>
                <c:pt idx="33">
                  <c:v>18.348742251727838</c:v>
                </c:pt>
                <c:pt idx="34">
                  <c:v>2.4631625117563365</c:v>
                </c:pt>
                <c:pt idx="35">
                  <c:v>-13.552105351090157</c:v>
                </c:pt>
                <c:pt idx="36">
                  <c:v>-28.853840470725991</c:v>
                </c:pt>
                <c:pt idx="37">
                  <c:v>-42.63639023798553</c:v>
                </c:pt>
                <c:pt idx="38">
                  <c:v>-54.174088766344354</c:v>
                </c:pt>
                <c:pt idx="39">
                  <c:v>-62.859463971724018</c:v>
                </c:pt>
                <c:pt idx="40">
                  <c:v>-68.235221623039735</c:v>
                </c:pt>
                <c:pt idx="41">
                  <c:v>-70.018322369252971</c:v>
                </c:pt>
                <c:pt idx="42">
                  <c:v>-68.114884061877916</c:v>
                </c:pt>
                <c:pt idx="43">
                  <c:v>-62.625124749830803</c:v>
                </c:pt>
                <c:pt idx="44">
                  <c:v>-53.838086092692272</c:v>
                </c:pt>
                <c:pt idx="45">
                  <c:v>-42.216415010279825</c:v>
                </c:pt>
                <c:pt idx="46">
                  <c:v>-28.372004830847469</c:v>
                </c:pt>
                <c:pt idx="47">
                  <c:v>-13.033778457334959</c:v>
                </c:pt>
                <c:pt idx="48">
                  <c:v>2.9906901978104359</c:v>
                </c:pt>
                <c:pt idx="49">
                  <c:v>18.857695837014543</c:v>
                </c:pt>
                <c:pt idx="50">
                  <c:v>33.731823757766215</c:v>
                </c:pt>
                <c:pt idx="51">
                  <c:v>46.829935324170584</c:v>
                </c:pt>
                <c:pt idx="52">
                  <c:v>57.462401048060748</c:v>
                </c:pt>
                <c:pt idx="53">
                  <c:v>65.069410314147333</c:v>
                </c:pt>
                <c:pt idx="54">
                  <c:v>69.250446003603301</c:v>
                </c:pt>
                <c:pt idx="55">
                  <c:v>69.785372145841691</c:v>
                </c:pt>
                <c:pt idx="56">
                  <c:v>66.646024311218682</c:v>
                </c:pt>
                <c:pt idx="57">
                  <c:v>59.997692498173585</c:v>
                </c:pt>
                <c:pt idx="58">
                  <c:v>50.190418439222483</c:v>
                </c:pt>
                <c:pt idx="59">
                  <c:v>37.740565531890063</c:v>
                </c:pt>
                <c:pt idx="60">
                  <c:v>23.303631757294283</c:v>
                </c:pt>
                <c:pt idx="61">
                  <c:v>7.6397370151013861</c:v>
                </c:pt>
                <c:pt idx="62">
                  <c:v>-8.4263979966710529</c:v>
                </c:pt>
                <c:pt idx="63">
                  <c:v>-24.048874202510042</c:v>
                </c:pt>
                <c:pt idx="64">
                  <c:v>-38.405151634336171</c:v>
                </c:pt>
                <c:pt idx="65">
                  <c:v>-50.739357034611785</c:v>
                </c:pt>
                <c:pt idx="66">
                  <c:v>-60.402081386318258</c:v>
                </c:pt>
                <c:pt idx="67">
                  <c:v>-66.884571987573352</c:v>
                </c:pt>
                <c:pt idx="68">
                  <c:v>-69.845518821835824</c:v>
                </c:pt>
                <c:pt idx="69">
                  <c:v>-69.129024892851675</c:v>
                </c:pt>
                <c:pt idx="70">
                  <c:v>-64.772814367117334</c:v>
                </c:pt>
                <c:pt idx="71">
                  <c:v>-57.006246356438993</c:v>
                </c:pt>
                <c:pt idx="72">
                  <c:v>-46.238238917046601</c:v>
                </c:pt>
                <c:pt idx="73">
                  <c:v>-33.0357390795374</c:v>
                </c:pt>
                <c:pt idx="74">
                  <c:v>-18.093872485444091</c:v>
                </c:pt>
                <c:pt idx="75">
                  <c:v>-2.1993442837721191</c:v>
                </c:pt>
                <c:pt idx="76">
                  <c:v>13.810981730815442</c:v>
                </c:pt>
                <c:pt idx="77">
                  <c:v>29.094144885794329</c:v>
                </c:pt>
                <c:pt idx="78">
                  <c:v>42.845470405666767</c:v>
                </c:pt>
                <c:pt idx="79">
                  <c:v>54.34093639370311</c:v>
                </c:pt>
                <c:pt idx="80">
                  <c:v>62.975294353936803</c:v>
                </c:pt>
                <c:pt idx="81">
                  <c:v>68.293936167435803</c:v>
                </c:pt>
                <c:pt idx="82">
                  <c:v>70.016829692697087</c:v>
                </c:pt>
                <c:pt idx="83">
                  <c:v>68.053262755376423</c:v>
                </c:pt>
                <c:pt idx="84">
                  <c:v>62.506619240631636</c:v>
                </c:pt>
                <c:pt idx="85">
                  <c:v>53.668935821743837</c:v>
                </c:pt>
                <c:pt idx="86">
                  <c:v>42.005525919036913</c:v>
                </c:pt>
                <c:pt idx="87">
                  <c:v>28.130480453992579</c:v>
                </c:pt>
                <c:pt idx="88">
                  <c:v>12.774335309882169</c:v>
                </c:pt>
                <c:pt idx="89">
                  <c:v>-3.2543921585398645</c:v>
                </c:pt>
                <c:pt idx="90">
                  <c:v>-19.11177242265617</c:v>
                </c:pt>
                <c:pt idx="91">
                  <c:v>-33.962897566179166</c:v>
                </c:pt>
                <c:pt idx="92">
                  <c:v>-47.025840073870654</c:v>
                </c:pt>
                <c:pt idx="93">
                  <c:v>-57.612822145865884</c:v>
                </c:pt>
                <c:pt idx="94">
                  <c:v>-65.16642792946466</c:v>
                </c:pt>
                <c:pt idx="95">
                  <c:v>-69.288952055924199</c:v>
                </c:pt>
                <c:pt idx="96">
                  <c:v>-69.763339250606194</c:v>
                </c:pt>
                <c:pt idx="97">
                  <c:v>-66.564612523766613</c:v>
                </c:pt>
                <c:pt idx="98">
                  <c:v>-59.861188235598462</c:v>
                </c:pt>
                <c:pt idx="99">
                  <c:v>-50.00600879595811</c:v>
                </c:pt>
                <c:pt idx="100">
                  <c:v>-37.5179598715537</c:v>
                </c:pt>
                <c:pt idx="101">
                  <c:v>-23.054550504377843</c:v>
                </c:pt>
                <c:pt idx="102">
                  <c:v>-7.3772945621712918</c:v>
                </c:pt>
                <c:pt idx="103">
                  <c:v>8.6883837756739712</c:v>
                </c:pt>
                <c:pt idx="104">
                  <c:v>24.296609478012357</c:v>
                </c:pt>
                <c:pt idx="105">
                  <c:v>38.625592880912144</c:v>
                </c:pt>
                <c:pt idx="106">
                  <c:v>50.92089778645316</c:v>
                </c:pt>
                <c:pt idx="107">
                  <c:v>60.535163329988954</c:v>
                </c:pt>
                <c:pt idx="108">
                  <c:v>66.962188217365465</c:v>
                </c:pt>
                <c:pt idx="109">
                  <c:v>69.863582760798593</c:v>
                </c:pt>
                <c:pt idx="110">
                  <c:v>69.086585455409306</c:v>
                </c:pt>
                <c:pt idx="111">
                  <c:v>64.672106034734895</c:v>
                </c:pt>
                <c:pt idx="112">
                  <c:v>56.852571529799249</c:v>
                </c:pt>
                <c:pt idx="113">
                  <c:v>46.039688739022019</c:v>
                </c:pt>
                <c:pt idx="114">
                  <c:v>32.802767427921559</c:v>
                </c:pt>
                <c:pt idx="115">
                  <c:v>17.83874556518181</c:v>
                </c:pt>
                <c:pt idx="116">
                  <c:v>1.935494798238178</c:v>
                </c:pt>
                <c:pt idx="117">
                  <c:v>-14.069661825919411</c:v>
                </c:pt>
                <c:pt idx="118">
                  <c:v>-29.334035808663572</c:v>
                </c:pt>
                <c:pt idx="119">
                  <c:v>-43.053941644374781</c:v>
                </c:pt>
                <c:pt idx="120">
                  <c:v>-54.50701171607178</c:v>
                </c:pt>
                <c:pt idx="121">
                  <c:v>-63.090229717820684</c:v>
                </c:pt>
                <c:pt idx="122">
                  <c:v>-68.351680103829949</c:v>
                </c:pt>
                <c:pt idx="123">
                  <c:v>-70.014341922008654</c:v>
                </c:pt>
                <c:pt idx="124">
                  <c:v>-67.990674261374906</c:v>
                </c:pt>
                <c:pt idx="125">
                  <c:v>-62.387225374014349</c:v>
                </c:pt>
                <c:pt idx="126">
                  <c:v>-53.499022796421073</c:v>
                </c:pt>
                <c:pt idx="127">
                  <c:v>-41.794039836291155</c:v>
                </c:pt>
                <c:pt idx="128">
                  <c:v>-27.888556280743593</c:v>
                </c:pt>
                <c:pt idx="129">
                  <c:v>-12.514710610848445</c:v>
                </c:pt>
                <c:pt idx="130">
                  <c:v>3.5180478671529833</c:v>
                </c:pt>
                <c:pt idx="131">
                  <c:v>19.365577387707784</c:v>
                </c:pt>
                <c:pt idx="132">
                  <c:v>34.193488686640443</c:v>
                </c:pt>
                <c:pt idx="133">
                  <c:v>47.221076482291693</c:v>
                </c:pt>
                <c:pt idx="134">
                  <c:v>57.762424437942045</c:v>
                </c:pt>
                <c:pt idx="135">
                  <c:v>65.262519385595084</c:v>
                </c:pt>
                <c:pt idx="136">
                  <c:v>69.326473358864959</c:v>
                </c:pt>
                <c:pt idx="137">
                  <c:v>69.740314863898462</c:v>
                </c:pt>
                <c:pt idx="138">
                  <c:v>66.482254705829462</c:v>
                </c:pt>
                <c:pt idx="139">
                  <c:v>59.723833213035462</c:v>
                </c:pt>
                <c:pt idx="140">
                  <c:v>49.820888456620196</c:v>
                </c:pt>
                <c:pt idx="141">
                  <c:v>37.294820997961367</c:v>
                </c:pt>
                <c:pt idx="142">
                  <c:v>22.805141595267365</c:v>
                </c:pt>
                <c:pt idx="143">
                  <c:v>7.1147472615557907</c:v>
                </c:pt>
                <c:pt idx="144">
                  <c:v>-8.9502460735116571</c:v>
                </c:pt>
                <c:pt idx="145">
                  <c:v>-24.543999444913318</c:v>
                </c:pt>
                <c:pt idx="146">
                  <c:v>-38.845485172314916</c:v>
                </c:pt>
                <c:pt idx="147">
                  <c:v>-51.101714839623419</c:v>
                </c:pt>
                <c:pt idx="148">
                  <c:v>-60.667384934993919</c:v>
                </c:pt>
                <c:pt idx="149">
                  <c:v>-67.038852766241888</c:v>
                </c:pt>
                <c:pt idx="150">
                  <c:v>-69.880653783606931</c:v>
                </c:pt>
                <c:pt idx="151">
                  <c:v>-69.043164144664104</c:v>
                </c:pt>
                <c:pt idx="152">
                  <c:v>-64.570478568573478</c:v>
                </c:pt>
                <c:pt idx="153">
                  <c:v>-56.69808870227461</c:v>
                </c:pt>
                <c:pt idx="154">
                  <c:v>-45.840484235111006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F8-4B8C-A786-54CB43F0220B}"/>
            </c:ext>
          </c:extLst>
        </c:ser>
        <c:ser>
          <c:idx val="3"/>
          <c:order val="3"/>
          <c:tx>
            <c:strRef>
              <c:f>Sheet2!$E$1</c:f>
              <c:strCache>
                <c:ptCount val="1"/>
                <c:pt idx="0">
                  <c:v>VS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Sheet2!$A$2:$A$156</c:f>
              <c:numCache>
                <c:formatCode>General</c:formatCode>
                <c:ptCount val="15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</c:numCache>
            </c:numRef>
          </c:xVal>
          <c:yVal>
            <c:numRef>
              <c:f>Sheet2!$E$2:$E$156</c:f>
              <c:numCache>
                <c:formatCode>0.00</c:formatCode>
                <c:ptCount val="155"/>
                <c:pt idx="0">
                  <c:v>70.018819930462115</c:v>
                </c:pt>
                <c:pt idx="1">
                  <c:v>62.717432539840019</c:v>
                </c:pt>
                <c:pt idx="2">
                  <c:v>52.113905700923418</c:v>
                </c:pt>
                <c:pt idx="3">
                  <c:v>38.766526365965902</c:v>
                </c:pt>
                <c:pt idx="4">
                  <c:v>23.378048235947134</c:v>
                </c:pt>
                <c:pt idx="5">
                  <c:v>6.7586910316770989</c:v>
                </c:pt>
                <c:pt idx="6">
                  <c:v>-10.216518435205225</c:v>
                </c:pt>
                <c:pt idx="7">
                  <c:v>-26.653817353410524</c:v>
                </c:pt>
                <c:pt idx="8">
                  <c:v>-41.68776447346265</c:v>
                </c:pt>
                <c:pt idx="9">
                  <c:v>-54.52680650884659</c:v>
                </c:pt>
                <c:pt idx="10">
                  <c:v>-64.49495425741469</c:v>
                </c:pt>
                <c:pt idx="11">
                  <c:v>-71.067374150986893</c:v>
                </c:pt>
                <c:pt idx="12">
                  <c:v>-73.898021300249155</c:v>
                </c:pt>
                <c:pt idx="13">
                  <c:v>-72.837859125780597</c:v>
                </c:pt>
                <c:pt idx="14">
                  <c:v>-67.942706292283333</c:v>
                </c:pt>
                <c:pt idx="15">
                  <c:v>-59.47029779658844</c:v>
                </c:pt>
                <c:pt idx="16">
                  <c:v>-47.866714946280176</c:v>
                </c:pt>
                <c:pt idx="17">
                  <c:v>-33.742898704977129</c:v>
                </c:pt>
                <c:pt idx="18">
                  <c:v>-17.842483001590885</c:v>
                </c:pt>
                <c:pt idx="19">
                  <c:v>-1.0026416140035508</c:v>
                </c:pt>
                <c:pt idx="20">
                  <c:v>15.889989919672747</c:v>
                </c:pt>
                <c:pt idx="21">
                  <c:v>31.945996604055019</c:v>
                </c:pt>
                <c:pt idx="22">
                  <c:v>46.320012630826731</c:v>
                </c:pt>
                <c:pt idx="23">
                  <c:v>58.255230786582395</c:v>
                </c:pt>
                <c:pt idx="24">
                  <c:v>67.123249156573934</c:v>
                </c:pt>
                <c:pt idx="25">
                  <c:v>72.457157153076793</c:v>
                </c:pt>
                <c:pt idx="26">
                  <c:v>73.976118853835487</c:v>
                </c:pt>
                <c:pt idx="27">
                  <c:v>71.600159311703706</c:v>
                </c:pt>
                <c:pt idx="28">
                  <c:v>65.45437532056954</c:v>
                </c:pt>
                <c:pt idx="29">
                  <c:v>55.862348936266017</c:v>
                </c:pt>
                <c:pt idx="30">
                  <c:v>43.329110537589287</c:v>
                </c:pt>
                <c:pt idx="31">
                  <c:v>28.514548440356961</c:v>
                </c:pt>
                <c:pt idx="32">
                  <c:v>12.198665076578898</c:v>
                </c:pt>
                <c:pt idx="33">
                  <c:v>-4.7594909621895916</c:v>
                </c:pt>
                <c:pt idx="34">
                  <c:v>-21.467054745765523</c:v>
                </c:pt>
                <c:pt idx="35">
                  <c:v>-37.044355292407182</c:v>
                </c:pt>
                <c:pt idx="36">
                  <c:v>-50.671231180482089</c:v>
                </c:pt>
                <c:pt idx="37">
                  <c:v>-61.630212918578486</c:v>
                </c:pt>
                <c:pt idx="38">
                  <c:v>-69.344298476399103</c:v>
                </c:pt>
                <c:pt idx="39">
                  <c:v>-73.407333054609381</c:v>
                </c:pt>
                <c:pt idx="40">
                  <c:v>-73.605393566482746</c:v>
                </c:pt>
                <c:pt idx="41">
                  <c:v>-69.928051915668291</c:v>
                </c:pt>
                <c:pt idx="42">
                  <c:v>-62.568924046541589</c:v>
                </c:pt>
                <c:pt idx="43">
                  <c:v>-51.915475859053963</c:v>
                </c:pt>
                <c:pt idx="44">
                  <c:v>-38.528622717492958</c:v>
                </c:pt>
                <c:pt idx="45">
                  <c:v>-23.113196660689006</c:v>
                </c:pt>
                <c:pt idx="46">
                  <c:v>-6.4808362464245413</c:v>
                </c:pt>
                <c:pt idx="47">
                  <c:v>10.492747080841953</c:v>
                </c:pt>
                <c:pt idx="48">
                  <c:v>26.91387612779954</c:v>
                </c:pt>
                <c:pt idx="49">
                  <c:v>41.917961005870467</c:v>
                </c:pt>
                <c:pt idx="50">
                  <c:v>54.715020707302791</c:v>
                </c:pt>
                <c:pt idx="51">
                  <c:v>64.631276444429773</c:v>
                </c:pt>
                <c:pt idx="52">
                  <c:v>71.144626818598766</c:v>
                </c:pt>
                <c:pt idx="53">
                  <c:v>73.91213701344202</c:v>
                </c:pt>
                <c:pt idx="54">
                  <c:v>72.788094677259821</c:v>
                </c:pt>
                <c:pt idx="55">
                  <c:v>67.831681833128471</c:v>
                </c:pt>
                <c:pt idx="56">
                  <c:v>59.303858882515996</c:v>
                </c:pt>
                <c:pt idx="57">
                  <c:v>47.653624762925141</c:v>
                </c:pt>
                <c:pt idx="58">
                  <c:v>33.494376676859858</c:v>
                </c:pt>
                <c:pt idx="59">
                  <c:v>17.571614077498204</c:v>
                </c:pt>
                <c:pt idx="60">
                  <c:v>0.72368733053440337</c:v>
                </c:pt>
                <c:pt idx="61">
                  <c:v>-16.162342323159013</c:v>
                </c:pt>
                <c:pt idx="62">
                  <c:v>-32.197407484193377</c:v>
                </c:pt>
                <c:pt idx="63">
                  <c:v>-46.537244937702603</c:v>
                </c:pt>
                <c:pt idx="64">
                  <c:v>-58.426847008471846</c:v>
                </c:pt>
                <c:pt idx="65">
                  <c:v>-67.240213517085905</c:v>
                </c:pt>
                <c:pt idx="66">
                  <c:v>-72.51331135437826</c:v>
                </c:pt>
                <c:pt idx="67">
                  <c:v>-73.968506317574736</c:v>
                </c:pt>
                <c:pt idx="68">
                  <c:v>-71.529180846002035</c:v>
                </c:pt>
                <c:pt idx="69">
                  <c:v>-65.323768017046959</c:v>
                </c:pt>
                <c:pt idx="70">
                  <c:v>-55.678989408198035</c:v>
                </c:pt>
                <c:pt idx="71">
                  <c:v>-43.102652858912236</c:v>
                </c:pt>
                <c:pt idx="72">
                  <c:v>-28.256915848420647</c:v>
                </c:pt>
                <c:pt idx="73">
                  <c:v>-11.92342220103334</c:v>
                </c:pt>
                <c:pt idx="74">
                  <c:v>5.0378522915550725</c:v>
                </c:pt>
                <c:pt idx="75">
                  <c:v>21.733878509255277</c:v>
                </c:pt>
                <c:pt idx="76">
                  <c:v>37.285592935424589</c:v>
                </c:pt>
                <c:pt idx="77">
                  <c:v>50.87418128485448</c:v>
                </c:pt>
                <c:pt idx="78">
                  <c:v>61.784189945715561</c:v>
                </c:pt>
                <c:pt idx="79">
                  <c:v>69.441195372251542</c:v>
                </c:pt>
                <c:pt idx="80">
                  <c:v>73.442048094676551</c:v>
                </c:pt>
                <c:pt idx="81">
                  <c:v>73.576098967027107</c:v>
                </c:pt>
                <c:pt idx="82">
                  <c:v>69.836290068471016</c:v>
                </c:pt>
                <c:pt idx="83">
                  <c:v>62.4195263103367</c:v>
                </c:pt>
                <c:pt idx="84">
                  <c:v>51.716308183358677</c:v>
                </c:pt>
                <c:pt idx="85">
                  <c:v>38.29017149200957</c:v>
                </c:pt>
                <c:pt idx="86">
                  <c:v>22.848016595747353</c:v>
                </c:pt>
                <c:pt idx="87">
                  <c:v>6.2028893541459702</c:v>
                </c:pt>
                <c:pt idx="88">
                  <c:v>-10.768826601314537</c:v>
                </c:pt>
                <c:pt idx="89">
                  <c:v>-27.173552396432392</c:v>
                </c:pt>
                <c:pt idx="90">
                  <c:v>-42.147561791264621</c:v>
                </c:pt>
                <c:pt idx="91">
                  <c:v>-54.90245728420112</c:v>
                </c:pt>
                <c:pt idx="92">
                  <c:v>-64.766680077944159</c:v>
                </c:pt>
                <c:pt idx="93">
                  <c:v>-71.22086836358352</c:v>
                </c:pt>
                <c:pt idx="94">
                  <c:v>-73.925202271563407</c:v>
                </c:pt>
                <c:pt idx="95">
                  <c:v>-72.737295748796612</c:v>
                </c:pt>
                <c:pt idx="96">
                  <c:v>-67.719693335629188</c:v>
                </c:pt>
                <c:pt idx="97">
                  <c:v>-59.136577129339976</c:v>
                </c:pt>
                <c:pt idx="98">
                  <c:v>-47.439857316081429</c:v>
                </c:pt>
                <c:pt idx="99">
                  <c:v>-33.245378619511058</c:v>
                </c:pt>
                <c:pt idx="100">
                  <c:v>-17.300495421875766</c:v>
                </c:pt>
                <c:pt idx="101">
                  <c:v>-0.44472276186772319</c:v>
                </c:pt>
                <c:pt idx="102">
                  <c:v>16.43446502398411</c:v>
                </c:pt>
                <c:pt idx="103">
                  <c:v>32.448360767900994</c:v>
                </c:pt>
                <c:pt idx="104">
                  <c:v>46.753815847316616</c:v>
                </c:pt>
                <c:pt idx="105">
                  <c:v>58.597632855536538</c:v>
                </c:pt>
                <c:pt idx="106">
                  <c:v>67.356222245326336</c:v>
                </c:pt>
                <c:pt idx="107">
                  <c:v>72.568434981016082</c:v>
                </c:pt>
                <c:pt idx="108">
                  <c:v>73.959842525109622</c:v>
                </c:pt>
                <c:pt idx="109">
                  <c:v>71.457185792311691</c:v>
                </c:pt>
                <c:pt idx="110">
                  <c:v>65.192232318186782</c:v>
                </c:pt>
                <c:pt idx="111">
                  <c:v>55.494838558446332</c:v>
                </c:pt>
                <c:pt idx="112">
                  <c:v>42.875582596130698</c:v>
                </c:pt>
                <c:pt idx="113">
                  <c:v>27.998881663164759</c:v>
                </c:pt>
                <c:pt idx="114">
                  <c:v>11.648009867266133</c:v>
                </c:pt>
                <c:pt idx="115">
                  <c:v>-5.3161420218877851</c:v>
                </c:pt>
                <c:pt idx="116">
                  <c:v>-22.00039338622253</c:v>
                </c:pt>
                <c:pt idx="117">
                  <c:v>-37.526300667634331</c:v>
                </c:pt>
                <c:pt idx="118">
                  <c:v>-51.076408354500572</c:v>
                </c:pt>
                <c:pt idx="119">
                  <c:v>-61.937288882754181</c:v>
                </c:pt>
                <c:pt idx="120">
                  <c:v>-69.537105355009743</c:v>
                </c:pt>
                <c:pt idx="121">
                  <c:v>-73.475719360676408</c:v>
                </c:pt>
                <c:pt idx="122">
                  <c:v>-73.545758688344577</c:v>
                </c:pt>
                <c:pt idx="123">
                  <c:v>-69.743535693009377</c:v>
                </c:pt>
                <c:pt idx="124">
                  <c:v>-62.269241454497475</c:v>
                </c:pt>
                <c:pt idx="125">
                  <c:v>-51.516405504450248</c:v>
                </c:pt>
                <c:pt idx="126">
                  <c:v>-38.051176078435176</c:v>
                </c:pt>
                <c:pt idx="127">
                  <c:v>-22.58251180991585</c:v>
                </c:pt>
                <c:pt idx="128">
                  <c:v>-5.9248543050802525</c:v>
                </c:pt>
                <c:pt idx="129">
                  <c:v>11.044753072924303</c:v>
                </c:pt>
                <c:pt idx="130">
                  <c:v>27.432842468736862</c:v>
                </c:pt>
                <c:pt idx="131">
                  <c:v>42.376563566512118</c:v>
                </c:pt>
                <c:pt idx="132">
                  <c:v>55.089113575655169</c:v>
                </c:pt>
                <c:pt idx="133">
                  <c:v>64.901163233572433</c:v>
                </c:pt>
                <c:pt idx="134">
                  <c:v>71.296097702381488</c:v>
                </c:pt>
                <c:pt idx="135">
                  <c:v>73.937216888925292</c:v>
                </c:pt>
                <c:pt idx="136">
                  <c:v>72.685463062356973</c:v>
                </c:pt>
                <c:pt idx="137">
                  <c:v>67.606742391390256</c:v>
                </c:pt>
                <c:pt idx="138">
                  <c:v>58.968454914504335</c:v>
                </c:pt>
                <c:pt idx="139">
                  <c:v>47.225415643857303</c:v>
                </c:pt>
                <c:pt idx="140">
                  <c:v>32.995908071743656</c:v>
                </c:pt>
                <c:pt idx="141">
                  <c:v>17.029130887918939</c:v>
                </c:pt>
                <c:pt idx="142">
                  <c:v>0.16575187270634473</c:v>
                </c:pt>
                <c:pt idx="143">
                  <c:v>-16.706354154683382</c:v>
                </c:pt>
                <c:pt idx="144">
                  <c:v>-32.698852888577555</c:v>
                </c:pt>
                <c:pt idx="145">
                  <c:v>-46.969722281717715</c:v>
                </c:pt>
                <c:pt idx="146">
                  <c:v>-58.767585900531991</c:v>
                </c:pt>
                <c:pt idx="147">
                  <c:v>-67.471273692555741</c:v>
                </c:pt>
                <c:pt idx="148">
                  <c:v>-72.622527249562694</c:v>
                </c:pt>
                <c:pt idx="149">
                  <c:v>-73.950127599571971</c:v>
                </c:pt>
                <c:pt idx="150">
                  <c:v>-71.384175173838571</c:v>
                </c:pt>
                <c:pt idx="151">
                  <c:v>-65.059770093402264</c:v>
                </c:pt>
                <c:pt idx="152">
                  <c:v>-55.30989900419857</c:v>
                </c:pt>
                <c:pt idx="153">
                  <c:v>-42.647902976415345</c:v>
                </c:pt>
                <c:pt idx="154">
                  <c:v>-27.740449551823076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F8-4B8C-A786-54CB43F0220B}"/>
            </c:ext>
          </c:extLst>
        </c:ser>
        <c:ser>
          <c:idx val="4"/>
          <c:order val="4"/>
          <c:spPr>
            <a:ln>
              <a:solidFill>
                <a:schemeClr val="bg1"/>
              </a:solidFill>
              <a:prstDash val="sysDash"/>
            </a:ln>
          </c:spPr>
          <c:marker>
            <c:symbol val="none"/>
          </c:marker>
          <c:xVal>
            <c:numRef>
              <c:f>(Sheet1!$P$8,Sheet1!$P$9)</c:f>
              <c:numCache>
                <c:formatCode>General</c:formatCode>
                <c:ptCount val="2"/>
                <c:pt idx="0">
                  <c:v>7.38</c:v>
                </c:pt>
                <c:pt idx="1">
                  <c:v>7.38</c:v>
                </c:pt>
              </c:numCache>
            </c:numRef>
          </c:xVal>
          <c:yVal>
            <c:numRef>
              <c:f>(Sheet1!$Q$8,Sheet1!$Q$9)</c:f>
              <c:numCache>
                <c:formatCode>General</c:formatCode>
                <c:ptCount val="2"/>
                <c:pt idx="0">
                  <c:v>500</c:v>
                </c:pt>
                <c:pt idx="1">
                  <c:v>-500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F8-4B8C-A786-54CB43F02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861232"/>
        <c:axId val="278211344"/>
      </c:scatterChart>
      <c:valAx>
        <c:axId val="278861232"/>
        <c:scaling>
          <c:orientation val="minMax"/>
          <c:max val="15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FFFF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FFFF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211344"/>
        <c:crosses val="autoZero"/>
        <c:crossBetween val="midCat"/>
      </c:valAx>
      <c:valAx>
        <c:axId val="278211344"/>
        <c:scaling>
          <c:orientation val="minMax"/>
          <c:max val="200"/>
          <c:min val="-200"/>
        </c:scaling>
        <c:delete val="0"/>
        <c:axPos val="l"/>
        <c:majorGridlines>
          <c:spPr>
            <a:ln w="3175">
              <a:solidFill>
                <a:srgbClr val="FFFF00"/>
              </a:solidFill>
              <a:prstDash val="sysDash"/>
            </a:ln>
          </c:spPr>
        </c:majorGridlines>
        <c:title>
          <c:tx>
            <c:rich>
              <a:bodyPr rot="0" vert="horz" anchor="t" anchorCtr="0"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800"/>
                  <a:t>Voltage</a:t>
                </a:r>
              </a:p>
            </c:rich>
          </c:tx>
          <c:layout>
            <c:manualLayout>
              <c:xMode val="edge"/>
              <c:yMode val="edge"/>
              <c:x val="4.8538880633977217E-2"/>
              <c:y val="5.7356608478802994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861232"/>
        <c:crosses val="autoZero"/>
        <c:crossBetween val="midCat"/>
      </c:valAx>
      <c:spPr>
        <a:solidFill>
          <a:schemeClr val="accent6">
            <a:lumMod val="7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114DAF"/>
      </a:solidFill>
      <a:prstDash val="solid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Current</a:t>
            </a:r>
          </a:p>
        </c:rich>
      </c:tx>
      <c:layout>
        <c:manualLayout>
          <c:xMode val="edge"/>
          <c:yMode val="edge"/>
          <c:x val="0.45210812550161172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624554044978083"/>
          <c:y val="0.16710875331564987"/>
          <c:w val="0.59578655521610691"/>
          <c:h val="0.66578249336870021"/>
        </c:manualLayout>
      </c:layout>
      <c:scatterChart>
        <c:scatterStyle val="lineMarker"/>
        <c:varyColors val="0"/>
        <c:ser>
          <c:idx val="1"/>
          <c:order val="0"/>
          <c:tx>
            <c:v>Current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Sheet3!$A$3:$A$300</c:f>
              <c:numCache>
                <c:formatCode>General</c:formatCode>
                <c:ptCount val="298"/>
                <c:pt idx="0">
                  <c:v>1</c:v>
                </c:pt>
                <c:pt idx="1">
                  <c:v>1.05</c:v>
                </c:pt>
                <c:pt idx="2">
                  <c:v>1.1025</c:v>
                </c:pt>
                <c:pt idx="3">
                  <c:v>1.1576250000000001</c:v>
                </c:pt>
                <c:pt idx="4">
                  <c:v>1.2155062500000002</c:v>
                </c:pt>
                <c:pt idx="5">
                  <c:v>1.2762815625000004</c:v>
                </c:pt>
                <c:pt idx="6">
                  <c:v>1.3400956406250004</c:v>
                </c:pt>
                <c:pt idx="7">
                  <c:v>1.4071004226562505</c:v>
                </c:pt>
                <c:pt idx="8">
                  <c:v>1.477455443789063</c:v>
                </c:pt>
                <c:pt idx="9">
                  <c:v>1.5513282159785162</c:v>
                </c:pt>
                <c:pt idx="10">
                  <c:v>1.628894626777442</c:v>
                </c:pt>
                <c:pt idx="11">
                  <c:v>1.7103393581163142</c:v>
                </c:pt>
                <c:pt idx="12">
                  <c:v>1.7958563260221301</c:v>
                </c:pt>
                <c:pt idx="13">
                  <c:v>1.8856491423232367</c:v>
                </c:pt>
                <c:pt idx="14">
                  <c:v>1.9799315994393987</c:v>
                </c:pt>
                <c:pt idx="15">
                  <c:v>2.0789281794113688</c:v>
                </c:pt>
                <c:pt idx="16">
                  <c:v>2.1828745883819374</c:v>
                </c:pt>
                <c:pt idx="17">
                  <c:v>2.2920183178010345</c:v>
                </c:pt>
                <c:pt idx="18">
                  <c:v>2.4066192336910861</c:v>
                </c:pt>
                <c:pt idx="19">
                  <c:v>2.5269501953756404</c:v>
                </c:pt>
                <c:pt idx="20">
                  <c:v>2.6532977051444226</c:v>
                </c:pt>
                <c:pt idx="21">
                  <c:v>2.7859625904016441</c:v>
                </c:pt>
                <c:pt idx="22">
                  <c:v>2.9252607199217264</c:v>
                </c:pt>
                <c:pt idx="23">
                  <c:v>3.0715237559178128</c:v>
                </c:pt>
                <c:pt idx="24">
                  <c:v>3.2250999437137038</c:v>
                </c:pt>
                <c:pt idx="25">
                  <c:v>3.3863549408993889</c:v>
                </c:pt>
                <c:pt idx="26">
                  <c:v>3.5556726879443583</c:v>
                </c:pt>
                <c:pt idx="27">
                  <c:v>3.7334563223415764</c:v>
                </c:pt>
                <c:pt idx="28">
                  <c:v>3.9201291384586554</c:v>
                </c:pt>
                <c:pt idx="29">
                  <c:v>4.1161355953815884</c:v>
                </c:pt>
                <c:pt idx="30">
                  <c:v>4.3219423751506678</c:v>
                </c:pt>
                <c:pt idx="31">
                  <c:v>4.5380394939082018</c:v>
                </c:pt>
                <c:pt idx="32">
                  <c:v>4.7649414686036122</c:v>
                </c:pt>
                <c:pt idx="33">
                  <c:v>5.0031885420337927</c:v>
                </c:pt>
                <c:pt idx="34">
                  <c:v>5.2533479691354827</c:v>
                </c:pt>
                <c:pt idx="35">
                  <c:v>5.5160153675922574</c:v>
                </c:pt>
                <c:pt idx="36">
                  <c:v>5.7918161359718709</c:v>
                </c:pt>
                <c:pt idx="37">
                  <c:v>6.0814069427704647</c:v>
                </c:pt>
                <c:pt idx="38">
                  <c:v>6.3854772899089882</c:v>
                </c:pt>
                <c:pt idx="39">
                  <c:v>6.7047511544044376</c:v>
                </c:pt>
                <c:pt idx="40">
                  <c:v>7.0399887121246598</c:v>
                </c:pt>
                <c:pt idx="41">
                  <c:v>7.3919881477308929</c:v>
                </c:pt>
                <c:pt idx="42">
                  <c:v>7.7615875551174378</c:v>
                </c:pt>
                <c:pt idx="43">
                  <c:v>8.1496669328733109</c:v>
                </c:pt>
                <c:pt idx="44">
                  <c:v>8.5571502795169767</c:v>
                </c:pt>
                <c:pt idx="45">
                  <c:v>8.9850077934928265</c:v>
                </c:pt>
                <c:pt idx="46">
                  <c:v>9.4342581831674686</c:v>
                </c:pt>
                <c:pt idx="47">
                  <c:v>9.9059710923258422</c:v>
                </c:pt>
                <c:pt idx="48">
                  <c:v>10.401269646942135</c:v>
                </c:pt>
                <c:pt idx="49">
                  <c:v>10.921333129289241</c:v>
                </c:pt>
                <c:pt idx="50">
                  <c:v>11.467399785753704</c:v>
                </c:pt>
                <c:pt idx="51">
                  <c:v>12.04076977504139</c:v>
                </c:pt>
                <c:pt idx="52">
                  <c:v>12.64280826379346</c:v>
                </c:pt>
                <c:pt idx="53">
                  <c:v>13.274948676983135</c:v>
                </c:pt>
                <c:pt idx="54">
                  <c:v>13.938696110832291</c:v>
                </c:pt>
                <c:pt idx="55">
                  <c:v>14.635630916373906</c:v>
                </c:pt>
                <c:pt idx="56">
                  <c:v>15.367412462192602</c:v>
                </c:pt>
                <c:pt idx="57">
                  <c:v>16.135783085302233</c:v>
                </c:pt>
                <c:pt idx="58">
                  <c:v>16.942572239567344</c:v>
                </c:pt>
                <c:pt idx="59">
                  <c:v>17.78970085154571</c:v>
                </c:pt>
                <c:pt idx="60">
                  <c:v>18.679185894122998</c:v>
                </c:pt>
                <c:pt idx="61">
                  <c:v>19.613145188829147</c:v>
                </c:pt>
                <c:pt idx="62">
                  <c:v>20.593802448270605</c:v>
                </c:pt>
                <c:pt idx="63">
                  <c:v>21.623492570684135</c:v>
                </c:pt>
                <c:pt idx="64">
                  <c:v>22.704667199218342</c:v>
                </c:pt>
                <c:pt idx="65">
                  <c:v>23.839900559179259</c:v>
                </c:pt>
                <c:pt idx="66">
                  <c:v>25.031895587138223</c:v>
                </c:pt>
                <c:pt idx="67">
                  <c:v>26.283490366495137</c:v>
                </c:pt>
                <c:pt idx="68">
                  <c:v>27.597664884819896</c:v>
                </c:pt>
                <c:pt idx="69">
                  <c:v>28.977548129060892</c:v>
                </c:pt>
                <c:pt idx="70">
                  <c:v>30.426425535513939</c:v>
                </c:pt>
                <c:pt idx="71">
                  <c:v>31.947746812289637</c:v>
                </c:pt>
                <c:pt idx="72">
                  <c:v>33.545134152904119</c:v>
                </c:pt>
                <c:pt idx="73">
                  <c:v>35.222390860549325</c:v>
                </c:pt>
                <c:pt idx="74">
                  <c:v>36.983510403576794</c:v>
                </c:pt>
                <c:pt idx="75">
                  <c:v>38.832685923755633</c:v>
                </c:pt>
                <c:pt idx="76">
                  <c:v>40.774320219943419</c:v>
                </c:pt>
                <c:pt idx="77">
                  <c:v>42.81303623094059</c:v>
                </c:pt>
                <c:pt idx="78">
                  <c:v>44.95368804248762</c:v>
                </c:pt>
                <c:pt idx="79">
                  <c:v>47.201372444612005</c:v>
                </c:pt>
                <c:pt idx="80">
                  <c:v>49.561441066842605</c:v>
                </c:pt>
                <c:pt idx="81">
                  <c:v>52.039513120184736</c:v>
                </c:pt>
                <c:pt idx="82">
                  <c:v>54.641488776193974</c:v>
                </c:pt>
                <c:pt idx="83">
                  <c:v>57.373563215003678</c:v>
                </c:pt>
                <c:pt idx="84">
                  <c:v>60.242241375753864</c:v>
                </c:pt>
                <c:pt idx="85">
                  <c:v>63.254353444541557</c:v>
                </c:pt>
                <c:pt idx="86">
                  <c:v>66.417071116768639</c:v>
                </c:pt>
                <c:pt idx="87">
                  <c:v>69.737924672607079</c:v>
                </c:pt>
                <c:pt idx="88">
                  <c:v>73.22482090623744</c:v>
                </c:pt>
                <c:pt idx="89">
                  <c:v>76.886061951549308</c:v>
                </c:pt>
                <c:pt idx="90">
                  <c:v>80.730365049126775</c:v>
                </c:pt>
                <c:pt idx="91">
                  <c:v>84.766883301583121</c:v>
                </c:pt>
                <c:pt idx="92">
                  <c:v>89.005227466662276</c:v>
                </c:pt>
                <c:pt idx="93">
                  <c:v>93.455488839995397</c:v>
                </c:pt>
                <c:pt idx="94">
                  <c:v>98.128263281995174</c:v>
                </c:pt>
                <c:pt idx="95">
                  <c:v>103.03467644609493</c:v>
                </c:pt>
                <c:pt idx="96">
                  <c:v>108.18641026839968</c:v>
                </c:pt>
                <c:pt idx="97">
                  <c:v>113.59573078181967</c:v>
                </c:pt>
                <c:pt idx="98">
                  <c:v>119.27551732091065</c:v>
                </c:pt>
                <c:pt idx="99">
                  <c:v>125.23929318695619</c:v>
                </c:pt>
                <c:pt idx="100">
                  <c:v>131.50125784630401</c:v>
                </c:pt>
                <c:pt idx="101">
                  <c:v>138.07632073861922</c:v>
                </c:pt>
                <c:pt idx="102">
                  <c:v>144.98013677555019</c:v>
                </c:pt>
                <c:pt idx="103">
                  <c:v>152.22914361432771</c:v>
                </c:pt>
                <c:pt idx="104">
                  <c:v>159.84060079504411</c:v>
                </c:pt>
                <c:pt idx="105">
                  <c:v>167.83263083479633</c:v>
                </c:pt>
                <c:pt idx="106">
                  <c:v>176.22426237653616</c:v>
                </c:pt>
                <c:pt idx="107">
                  <c:v>185.03547549536299</c:v>
                </c:pt>
                <c:pt idx="108">
                  <c:v>194.28724927013116</c:v>
                </c:pt>
                <c:pt idx="109">
                  <c:v>204.00161173363773</c:v>
                </c:pt>
                <c:pt idx="110">
                  <c:v>214.20169232031964</c:v>
                </c:pt>
                <c:pt idx="111">
                  <c:v>224.91177693633563</c:v>
                </c:pt>
                <c:pt idx="112">
                  <c:v>236.15736578315241</c:v>
                </c:pt>
                <c:pt idx="113">
                  <c:v>247.96523407231004</c:v>
                </c:pt>
                <c:pt idx="114">
                  <c:v>260.36349577592557</c:v>
                </c:pt>
                <c:pt idx="115">
                  <c:v>273.38167056472184</c:v>
                </c:pt>
                <c:pt idx="116">
                  <c:v>287.05075409295796</c:v>
                </c:pt>
                <c:pt idx="117">
                  <c:v>301.40329179760585</c:v>
                </c:pt>
                <c:pt idx="118">
                  <c:v>316.47345638748612</c:v>
                </c:pt>
                <c:pt idx="119">
                  <c:v>332.29712920686046</c:v>
                </c:pt>
                <c:pt idx="120">
                  <c:v>348.91198566720351</c:v>
                </c:pt>
                <c:pt idx="121">
                  <c:v>366.35758495056371</c:v>
                </c:pt>
                <c:pt idx="122">
                  <c:v>384.6754641980919</c:v>
                </c:pt>
                <c:pt idx="123">
                  <c:v>403.9092374079965</c:v>
                </c:pt>
                <c:pt idx="124">
                  <c:v>424.10469927839637</c:v>
                </c:pt>
                <c:pt idx="125">
                  <c:v>445.30993424231622</c:v>
                </c:pt>
                <c:pt idx="126">
                  <c:v>467.57543095443202</c:v>
                </c:pt>
                <c:pt idx="127">
                  <c:v>490.95420250215363</c:v>
                </c:pt>
                <c:pt idx="128">
                  <c:v>515.50191262726139</c:v>
                </c:pt>
                <c:pt idx="129">
                  <c:v>541.27700825862451</c:v>
                </c:pt>
                <c:pt idx="130">
                  <c:v>568.34085867155579</c:v>
                </c:pt>
                <c:pt idx="131">
                  <c:v>596.75790160513361</c:v>
                </c:pt>
                <c:pt idx="132">
                  <c:v>626.59579668539027</c:v>
                </c:pt>
                <c:pt idx="133">
                  <c:v>657.92558651965976</c:v>
                </c:pt>
                <c:pt idx="134">
                  <c:v>690.82186584564283</c:v>
                </c:pt>
                <c:pt idx="135">
                  <c:v>725.36295913792503</c:v>
                </c:pt>
                <c:pt idx="136">
                  <c:v>761.63110709482135</c:v>
                </c:pt>
                <c:pt idx="137">
                  <c:v>799.71266244956246</c:v>
                </c:pt>
                <c:pt idx="138">
                  <c:v>839.69829557204059</c:v>
                </c:pt>
                <c:pt idx="139">
                  <c:v>881.68321035064264</c:v>
                </c:pt>
                <c:pt idx="140">
                  <c:v>925.76737086817479</c:v>
                </c:pt>
                <c:pt idx="141">
                  <c:v>972.05573941158355</c:v>
                </c:pt>
                <c:pt idx="142">
                  <c:v>1020.6585263821628</c:v>
                </c:pt>
                <c:pt idx="143">
                  <c:v>1071.6914527012709</c:v>
                </c:pt>
                <c:pt idx="144">
                  <c:v>1125.2760253363344</c:v>
                </c:pt>
                <c:pt idx="145">
                  <c:v>1181.5398266031511</c:v>
                </c:pt>
                <c:pt idx="146">
                  <c:v>1240.6168179333088</c:v>
                </c:pt>
                <c:pt idx="147">
                  <c:v>1302.6476588299743</c:v>
                </c:pt>
                <c:pt idx="148">
                  <c:v>1367.780041771473</c:v>
                </c:pt>
                <c:pt idx="149">
                  <c:v>1436.1690438600467</c:v>
                </c:pt>
                <c:pt idx="150">
                  <c:v>1507.9774960530492</c:v>
                </c:pt>
                <c:pt idx="151">
                  <c:v>1583.3763708557017</c:v>
                </c:pt>
                <c:pt idx="152">
                  <c:v>1662.5451893984869</c:v>
                </c:pt>
                <c:pt idx="153">
                  <c:v>1745.6724488684113</c:v>
                </c:pt>
                <c:pt idx="154">
                  <c:v>1832.9560713118319</c:v>
                </c:pt>
                <c:pt idx="155">
                  <c:v>1924.6038748774236</c:v>
                </c:pt>
                <c:pt idx="156">
                  <c:v>2020.8340686212948</c:v>
                </c:pt>
                <c:pt idx="157">
                  <c:v>2121.8757720523595</c:v>
                </c:pt>
                <c:pt idx="158">
                  <c:v>2227.9695606549776</c:v>
                </c:pt>
                <c:pt idx="159">
                  <c:v>2339.3680386877268</c:v>
                </c:pt>
                <c:pt idx="160">
                  <c:v>2456.3364406221131</c:v>
                </c:pt>
                <c:pt idx="161">
                  <c:v>2579.1532626532189</c:v>
                </c:pt>
                <c:pt idx="162">
                  <c:v>2708.1109257858798</c:v>
                </c:pt>
                <c:pt idx="163">
                  <c:v>2843.5164720751741</c:v>
                </c:pt>
                <c:pt idx="164">
                  <c:v>2985.6922956789331</c:v>
                </c:pt>
                <c:pt idx="165">
                  <c:v>3134.9769104628799</c:v>
                </c:pt>
                <c:pt idx="166">
                  <c:v>3291.7257559860241</c:v>
                </c:pt>
                <c:pt idx="167">
                  <c:v>3456.3120437853254</c:v>
                </c:pt>
                <c:pt idx="168">
                  <c:v>3629.1276459745918</c:v>
                </c:pt>
                <c:pt idx="169">
                  <c:v>3810.5840282733216</c:v>
                </c:pt>
                <c:pt idx="170">
                  <c:v>4001.1132296869878</c:v>
                </c:pt>
                <c:pt idx="171">
                  <c:v>4201.1688911713372</c:v>
                </c:pt>
                <c:pt idx="172">
                  <c:v>4411.2273357299046</c:v>
                </c:pt>
                <c:pt idx="173">
                  <c:v>4631.7887025164</c:v>
                </c:pt>
                <c:pt idx="174">
                  <c:v>4863.3781376422203</c:v>
                </c:pt>
                <c:pt idx="175">
                  <c:v>5106.5470445243318</c:v>
                </c:pt>
                <c:pt idx="176">
                  <c:v>5361.8743967505488</c:v>
                </c:pt>
                <c:pt idx="177">
                  <c:v>5629.9681165880766</c:v>
                </c:pt>
                <c:pt idx="178">
                  <c:v>5911.4665224174805</c:v>
                </c:pt>
                <c:pt idx="179">
                  <c:v>6207.0398485383548</c:v>
                </c:pt>
                <c:pt idx="180">
                  <c:v>6517.3918409652724</c:v>
                </c:pt>
                <c:pt idx="181">
                  <c:v>6843.2614330135366</c:v>
                </c:pt>
                <c:pt idx="182">
                  <c:v>7185.4245046642136</c:v>
                </c:pt>
                <c:pt idx="183">
                  <c:v>7544.6957298974248</c:v>
                </c:pt>
                <c:pt idx="184">
                  <c:v>7921.9305163922963</c:v>
                </c:pt>
                <c:pt idx="185">
                  <c:v>8318.027042211912</c:v>
                </c:pt>
                <c:pt idx="186">
                  <c:v>8733.9283943225073</c:v>
                </c:pt>
                <c:pt idx="187">
                  <c:v>9170.6248140386324</c:v>
                </c:pt>
                <c:pt idx="188">
                  <c:v>9629.1560547405643</c:v>
                </c:pt>
                <c:pt idx="189">
                  <c:v>10110.613857477592</c:v>
                </c:pt>
                <c:pt idx="190">
                  <c:v>10616.144550351471</c:v>
                </c:pt>
                <c:pt idx="191">
                  <c:v>11146.951777869046</c:v>
                </c:pt>
                <c:pt idx="192">
                  <c:v>11704.2993667625</c:v>
                </c:pt>
                <c:pt idx="193">
                  <c:v>12289.514335100625</c:v>
                </c:pt>
                <c:pt idx="194">
                  <c:v>12903.990051855657</c:v>
                </c:pt>
                <c:pt idx="195">
                  <c:v>13549.18955444844</c:v>
                </c:pt>
                <c:pt idx="196">
                  <c:v>14226.649032170862</c:v>
                </c:pt>
                <c:pt idx="197">
                  <c:v>14937.981483779406</c:v>
                </c:pt>
                <c:pt idx="198">
                  <c:v>15684.880557968376</c:v>
                </c:pt>
                <c:pt idx="199">
                  <c:v>16469.124585866793</c:v>
                </c:pt>
                <c:pt idx="200">
                  <c:v>17292.580815160134</c:v>
                </c:pt>
                <c:pt idx="201">
                  <c:v>18157.209855918143</c:v>
                </c:pt>
                <c:pt idx="202">
                  <c:v>19065.070348714053</c:v>
                </c:pt>
                <c:pt idx="203">
                  <c:v>20018.323866149756</c:v>
                </c:pt>
                <c:pt idx="204">
                  <c:v>21019.240059457246</c:v>
                </c:pt>
                <c:pt idx="205">
                  <c:v>22070.202062430111</c:v>
                </c:pt>
                <c:pt idx="206">
                  <c:v>23173.712165551617</c:v>
                </c:pt>
                <c:pt idx="207">
                  <c:v>24332.397773829198</c:v>
                </c:pt>
                <c:pt idx="208">
                  <c:v>25549.017662520659</c:v>
                </c:pt>
                <c:pt idx="209">
                  <c:v>26826.468545646694</c:v>
                </c:pt>
                <c:pt idx="210">
                  <c:v>28167.79197292903</c:v>
                </c:pt>
                <c:pt idx="211">
                  <c:v>29576.181571575482</c:v>
                </c:pt>
                <c:pt idx="212">
                  <c:v>31054.990650154257</c:v>
                </c:pt>
                <c:pt idx="213">
                  <c:v>32607.740182661972</c:v>
                </c:pt>
                <c:pt idx="214">
                  <c:v>34238.127191795073</c:v>
                </c:pt>
                <c:pt idx="215">
                  <c:v>35950.033551384826</c:v>
                </c:pt>
                <c:pt idx="216">
                  <c:v>37747.535228954068</c:v>
                </c:pt>
                <c:pt idx="217">
                  <c:v>39634.911990401772</c:v>
                </c:pt>
                <c:pt idx="218">
                  <c:v>41616.657589921859</c:v>
                </c:pt>
                <c:pt idx="219">
                  <c:v>43697.490469417957</c:v>
                </c:pt>
                <c:pt idx="220">
                  <c:v>45882.364992888855</c:v>
                </c:pt>
                <c:pt idx="221">
                  <c:v>48176.483242533301</c:v>
                </c:pt>
                <c:pt idx="222">
                  <c:v>50585.307404659965</c:v>
                </c:pt>
                <c:pt idx="223">
                  <c:v>53114.572774892964</c:v>
                </c:pt>
                <c:pt idx="224">
                  <c:v>55770.301413637615</c:v>
                </c:pt>
                <c:pt idx="225">
                  <c:v>58558.816484319497</c:v>
                </c:pt>
                <c:pt idx="226">
                  <c:v>61486.757308535474</c:v>
                </c:pt>
                <c:pt idx="227">
                  <c:v>64561.095173962254</c:v>
                </c:pt>
                <c:pt idx="228">
                  <c:v>67789.149932660366</c:v>
                </c:pt>
                <c:pt idx="229">
                  <c:v>71178.607429293392</c:v>
                </c:pt>
                <c:pt idx="230">
                  <c:v>74737.537800758058</c:v>
                </c:pt>
                <c:pt idx="231">
                  <c:v>78474.414690795966</c:v>
                </c:pt>
                <c:pt idx="232">
                  <c:v>82398.135425335771</c:v>
                </c:pt>
                <c:pt idx="233">
                  <c:v>86518.042196602561</c:v>
                </c:pt>
                <c:pt idx="234">
                  <c:v>90843.944306432692</c:v>
                </c:pt>
                <c:pt idx="235">
                  <c:v>95386.141521754325</c:v>
                </c:pt>
                <c:pt idx="236">
                  <c:v>100155.44859784204</c:v>
                </c:pt>
                <c:pt idx="237">
                  <c:v>105163.22102773415</c:v>
                </c:pt>
                <c:pt idx="238">
                  <c:v>110421.38207912086</c:v>
                </c:pt>
                <c:pt idx="239">
                  <c:v>115942.4511830769</c:v>
                </c:pt>
                <c:pt idx="240">
                  <c:v>121739.57374223076</c:v>
                </c:pt>
                <c:pt idx="241">
                  <c:v>127826.55242934231</c:v>
                </c:pt>
                <c:pt idx="242">
                  <c:v>134217.88005080944</c:v>
                </c:pt>
                <c:pt idx="243">
                  <c:v>140928.77405334992</c:v>
                </c:pt>
                <c:pt idx="244">
                  <c:v>147975.21275601743</c:v>
                </c:pt>
                <c:pt idx="245">
                  <c:v>155373.97339381831</c:v>
                </c:pt>
                <c:pt idx="246">
                  <c:v>163142.67206350924</c:v>
                </c:pt>
                <c:pt idx="247">
                  <c:v>171299.8056666847</c:v>
                </c:pt>
                <c:pt idx="248">
                  <c:v>179864.79595001895</c:v>
                </c:pt>
                <c:pt idx="249">
                  <c:v>188858.0357475199</c:v>
                </c:pt>
                <c:pt idx="250">
                  <c:v>198300.9375348959</c:v>
                </c:pt>
                <c:pt idx="251">
                  <c:v>208215.9844116407</c:v>
                </c:pt>
                <c:pt idx="252">
                  <c:v>218626.78363222274</c:v>
                </c:pt>
                <c:pt idx="253">
                  <c:v>229558.12281383388</c:v>
                </c:pt>
                <c:pt idx="254">
                  <c:v>241036.02895452559</c:v>
                </c:pt>
                <c:pt idx="255">
                  <c:v>253087.83040225189</c:v>
                </c:pt>
                <c:pt idx="256">
                  <c:v>265742.22192236449</c:v>
                </c:pt>
                <c:pt idx="257">
                  <c:v>279029.33301848272</c:v>
                </c:pt>
                <c:pt idx="258">
                  <c:v>292980.79966940684</c:v>
                </c:pt>
                <c:pt idx="259">
                  <c:v>307629.83965287718</c:v>
                </c:pt>
                <c:pt idx="260">
                  <c:v>323011.33163552108</c:v>
                </c:pt>
                <c:pt idx="261">
                  <c:v>339161.89821729716</c:v>
                </c:pt>
                <c:pt idx="262">
                  <c:v>356119.99312816205</c:v>
                </c:pt>
                <c:pt idx="263">
                  <c:v>373925.99278457015</c:v>
                </c:pt>
                <c:pt idx="264">
                  <c:v>392622.29242379864</c:v>
                </c:pt>
                <c:pt idx="265">
                  <c:v>412253.40704498859</c:v>
                </c:pt>
                <c:pt idx="266">
                  <c:v>432866.07739723806</c:v>
                </c:pt>
                <c:pt idx="267">
                  <c:v>454509.38126709999</c:v>
                </c:pt>
                <c:pt idx="268">
                  <c:v>477234.850330455</c:v>
                </c:pt>
                <c:pt idx="269">
                  <c:v>501096.59284697776</c:v>
                </c:pt>
                <c:pt idx="270">
                  <c:v>526151.42248932668</c:v>
                </c:pt>
                <c:pt idx="271">
                  <c:v>552458.99361379305</c:v>
                </c:pt>
                <c:pt idx="272">
                  <c:v>580081.94329448277</c:v>
                </c:pt>
                <c:pt idx="273">
                  <c:v>609086.04045920691</c:v>
                </c:pt>
                <c:pt idx="274">
                  <c:v>639540.3424821673</c:v>
                </c:pt>
                <c:pt idx="275">
                  <c:v>671517.35960627568</c:v>
                </c:pt>
                <c:pt idx="276">
                  <c:v>705093.22758658952</c:v>
                </c:pt>
                <c:pt idx="277">
                  <c:v>740347.88896591903</c:v>
                </c:pt>
                <c:pt idx="278">
                  <c:v>777365.28341421497</c:v>
                </c:pt>
                <c:pt idx="279">
                  <c:v>816233.54758492578</c:v>
                </c:pt>
                <c:pt idx="280">
                  <c:v>857045.22496417211</c:v>
                </c:pt>
                <c:pt idx="281">
                  <c:v>899897.48621238081</c:v>
                </c:pt>
                <c:pt idx="282">
                  <c:v>944892.36052299989</c:v>
                </c:pt>
                <c:pt idx="283">
                  <c:v>992136.97854914994</c:v>
                </c:pt>
                <c:pt idx="284">
                  <c:v>1041743.8274766075</c:v>
                </c:pt>
                <c:pt idx="285">
                  <c:v>1093831.0188504378</c:v>
                </c:pt>
                <c:pt idx="286">
                  <c:v>1148522.5697929598</c:v>
                </c:pt>
                <c:pt idx="287">
                  <c:v>1205948.6982826078</c:v>
                </c:pt>
                <c:pt idx="288">
                  <c:v>1266246.1331967383</c:v>
                </c:pt>
                <c:pt idx="289">
                  <c:v>1329558.4398565753</c:v>
                </c:pt>
                <c:pt idx="290">
                  <c:v>1396036.3618494042</c:v>
                </c:pt>
                <c:pt idx="291">
                  <c:v>1465838.1799418745</c:v>
                </c:pt>
                <c:pt idx="292">
                  <c:v>1539130.0889389683</c:v>
                </c:pt>
                <c:pt idx="293">
                  <c:v>1616086.5933859167</c:v>
                </c:pt>
                <c:pt idx="294">
                  <c:v>1696890.9230552125</c:v>
                </c:pt>
                <c:pt idx="295">
                  <c:v>1781735.4692079732</c:v>
                </c:pt>
                <c:pt idx="296">
                  <c:v>1870822.2426683719</c:v>
                </c:pt>
                <c:pt idx="297">
                  <c:v>1964363.3548017906</c:v>
                </c:pt>
              </c:numCache>
            </c:numRef>
          </c:xVal>
          <c:yVal>
            <c:numRef>
              <c:f>Sheet3!$D$3:$D$300</c:f>
              <c:numCache>
                <c:formatCode>0.00E+00</c:formatCode>
                <c:ptCount val="298"/>
                <c:pt idx="0">
                  <c:v>4.6495932897831679E-4</c:v>
                </c:pt>
                <c:pt idx="1">
                  <c:v>4.8820768462868675E-4</c:v>
                </c:pt>
                <c:pt idx="2">
                  <c:v>5.1261851941010364E-4</c:v>
                </c:pt>
                <c:pt idx="3">
                  <c:v>5.3824996694936073E-4</c:v>
                </c:pt>
                <c:pt idx="4">
                  <c:v>5.6516306907891201E-4</c:v>
                </c:pt>
                <c:pt idx="5">
                  <c:v>5.9342192148744105E-4</c:v>
                </c:pt>
                <c:pt idx="6">
                  <c:v>6.2309382669083462E-4</c:v>
                </c:pt>
                <c:pt idx="7">
                  <c:v>6.5424945469555755E-4</c:v>
                </c:pt>
                <c:pt idx="8">
                  <c:v>6.8696301174595866E-4</c:v>
                </c:pt>
                <c:pt idx="9">
                  <c:v>7.2131241756770979E-4</c:v>
                </c:pt>
                <c:pt idx="10">
                  <c:v>7.5737949154144814E-4</c:v>
                </c:pt>
                <c:pt idx="11">
                  <c:v>7.9525014826385958E-4</c:v>
                </c:pt>
                <c:pt idx="12">
                  <c:v>8.3501460297799265E-4</c:v>
                </c:pt>
                <c:pt idx="13">
                  <c:v>8.767675873806415E-4</c:v>
                </c:pt>
                <c:pt idx="14">
                  <c:v>9.2060857634229285E-4</c:v>
                </c:pt>
                <c:pt idx="15">
                  <c:v>9.6664202610453518E-4</c:v>
                </c:pt>
                <c:pt idx="16">
                  <c:v>1.0149776245511122E-3</c:v>
                </c:pt>
                <c:pt idx="17">
                  <c:v>1.0657305541821262E-3</c:v>
                </c:pt>
                <c:pt idx="18">
                  <c:v>1.1190217684564519E-3</c:v>
                </c:pt>
                <c:pt idx="19">
                  <c:v>1.1749782822053896E-3</c:v>
                </c:pt>
                <c:pt idx="20">
                  <c:v>1.2337334768611991E-3</c:v>
                </c:pt>
                <c:pt idx="21">
                  <c:v>1.2954274212876621E-3</c:v>
                </c:pt>
                <c:pt idx="22">
                  <c:v>1.3602072090465067E-3</c:v>
                </c:pt>
                <c:pt idx="23">
                  <c:v>1.4282273129836889E-3</c:v>
                </c:pt>
                <c:pt idx="24">
                  <c:v>1.4996499580735589E-3</c:v>
                </c:pt>
                <c:pt idx="25">
                  <c:v>1.5746455135172031E-3</c:v>
                </c:pt>
                <c:pt idx="26">
                  <c:v>1.6533929051542366E-3</c:v>
                </c:pt>
                <c:pt idx="27">
                  <c:v>1.7360800493155465E-3</c:v>
                </c:pt>
                <c:pt idx="28">
                  <c:v>1.8229043093185111E-3</c:v>
                </c:pt>
                <c:pt idx="29">
                  <c:v>1.9140729758867672E-3</c:v>
                </c:pt>
                <c:pt idx="30">
                  <c:v>2.009803772864385E-3</c:v>
                </c:pt>
                <c:pt idx="31">
                  <c:v>2.1103253896902689E-3</c:v>
                </c:pt>
                <c:pt idx="32">
                  <c:v>2.2158780422036699E-3</c:v>
                </c:pt>
                <c:pt idx="33">
                  <c:v>2.3267140634671015E-3</c:v>
                </c:pt>
                <c:pt idx="34">
                  <c:v>2.4430985264199232E-3</c:v>
                </c:pt>
                <c:pt idx="35">
                  <c:v>2.5653099003159767E-3</c:v>
                </c:pt>
                <c:pt idx="36">
                  <c:v>2.693640743053647E-3</c:v>
                </c:pt>
                <c:pt idx="37">
                  <c:v>2.8283984316785442E-3</c:v>
                </c:pt>
                <c:pt idx="38">
                  <c:v>2.96990593352997E-3</c:v>
                </c:pt>
                <c:pt idx="39">
                  <c:v>3.1185026207151451E-3</c:v>
                </c:pt>
                <c:pt idx="40">
                  <c:v>3.2745451308328153E-3</c:v>
                </c:pt>
                <c:pt idx="41">
                  <c:v>3.4384082771338697E-3</c:v>
                </c:pt>
                <c:pt idx="42">
                  <c:v>3.610486011605114E-3</c:v>
                </c:pt>
                <c:pt idx="43">
                  <c:v>3.7911924447980088E-3</c:v>
                </c:pt>
                <c:pt idx="44">
                  <c:v>3.9809629266024417E-3</c:v>
                </c:pt>
                <c:pt idx="45">
                  <c:v>4.1802551925929146E-3</c:v>
                </c:pt>
                <c:pt idx="46">
                  <c:v>4.3895505810579525E-3</c:v>
                </c:pt>
                <c:pt idx="47">
                  <c:v>4.6093553263718964E-3</c:v>
                </c:pt>
                <c:pt idx="48">
                  <c:v>4.8402019349911606E-3</c:v>
                </c:pt>
                <c:pt idx="49">
                  <c:v>5.082650651066104E-3</c:v>
                </c:pt>
                <c:pt idx="50">
                  <c:v>5.3372910194682526E-3</c:v>
                </c:pt>
                <c:pt idx="51">
                  <c:v>5.6047435549562326E-3</c:v>
                </c:pt>
                <c:pt idx="52">
                  <c:v>5.8856615272606218E-3</c:v>
                </c:pt>
                <c:pt idx="53">
                  <c:v>6.1807328730791988E-3</c:v>
                </c:pt>
                <c:pt idx="54">
                  <c:v>6.4906822473644824E-3</c:v>
                </c:pt>
                <c:pt idx="55">
                  <c:v>6.8162732278840409E-3</c:v>
                </c:pt>
                <c:pt idx="56">
                  <c:v>7.1583106888747951E-3</c:v>
                </c:pt>
                <c:pt idx="57">
                  <c:v>7.5176433617352044E-3</c:v>
                </c:pt>
                <c:pt idx="58">
                  <c:v>7.8951666031507467E-3</c:v>
                </c:pt>
                <c:pt idx="59">
                  <c:v>8.2918253938835396E-3</c:v>
                </c:pt>
                <c:pt idx="60">
                  <c:v>8.7086175947413153E-3</c:v>
                </c:pt>
                <c:pt idx="61">
                  <c:v>9.1465974900509939E-3</c:v>
                </c:pt>
                <c:pt idx="62">
                  <c:v>9.6068796533886197E-3</c:v>
                </c:pt>
                <c:pt idx="63">
                  <c:v>1.0090643175468095E-2</c:v>
                </c:pt>
                <c:pt idx="64">
                  <c:v>1.0599136300093931E-2</c:v>
                </c:pt>
                <c:pt idx="65">
                  <c:v>1.1133681521090523E-2</c:v>
                </c:pt>
                <c:pt idx="66">
                  <c:v>1.1695681201313932E-2</c:v>
                </c:pt>
                <c:pt idx="67">
                  <c:v>1.2286623784449826E-2</c:v>
                </c:pt>
                <c:pt idx="68">
                  <c:v>1.2908090681563683E-2</c:v>
                </c:pt>
                <c:pt idx="69">
                  <c:v>1.356176392761161E-2</c:v>
                </c:pt>
                <c:pt idx="70">
                  <c:v>1.4249434718720295E-2</c:v>
                </c:pt>
                <c:pt idx="71">
                  <c:v>1.4973012959462762E-2</c:v>
                </c:pt>
                <c:pt idx="72">
                  <c:v>1.5734537971149241E-2</c:v>
                </c:pt>
                <c:pt idx="73">
                  <c:v>1.6536190537998811E-2</c:v>
                </c:pt>
                <c:pt idx="74">
                  <c:v>1.7380306498787957E-2</c:v>
                </c:pt>
                <c:pt idx="75">
                  <c:v>1.8269392128204172E-2</c:v>
                </c:pt>
                <c:pt idx="76">
                  <c:v>1.9206141595921662E-2</c:v>
                </c:pt>
                <c:pt idx="77">
                  <c:v>2.0193456843910072E-2</c:v>
                </c:pt>
                <c:pt idx="78">
                  <c:v>2.1234470285610842E-2</c:v>
                </c:pt>
                <c:pt idx="79">
                  <c:v>2.2332570806763628E-2</c:v>
                </c:pt>
                <c:pt idx="80">
                  <c:v>2.3491433639833921E-2</c:v>
                </c:pt>
                <c:pt idx="81">
                  <c:v>2.4715054795946073E-2</c:v>
                </c:pt>
                <c:pt idx="82">
                  <c:v>2.6007790874708277E-2</c:v>
                </c:pt>
                <c:pt idx="83">
                  <c:v>2.7374405239339226E-2</c:v>
                </c:pt>
                <c:pt idx="84">
                  <c:v>2.8820121749713424E-2</c:v>
                </c:pt>
                <c:pt idx="85">
                  <c:v>3.0350687499097254E-2</c:v>
                </c:pt>
                <c:pt idx="86">
                  <c:v>3.1972446313972114E-2</c:v>
                </c:pt>
                <c:pt idx="87">
                  <c:v>3.3692425166559375E-2</c:v>
                </c:pt>
                <c:pt idx="88">
                  <c:v>3.5518436137322536E-2</c:v>
                </c:pt>
                <c:pt idx="89">
                  <c:v>3.7459197176877429E-2</c:v>
                </c:pt>
                <c:pt idx="90">
                  <c:v>3.9524475688616542E-2</c:v>
                </c:pt>
                <c:pt idx="91">
                  <c:v>4.1725259930944218E-2</c:v>
                </c:pt>
                <c:pt idx="92">
                  <c:v>4.4073964481510942E-2</c:v>
                </c:pt>
                <c:pt idx="93">
                  <c:v>4.6584677594068744E-2</c:v>
                </c:pt>
                <c:pt idx="94">
                  <c:v>4.9273460314769972E-2</c:v>
                </c:pt>
                <c:pt idx="95">
                  <c:v>5.215870984365948E-2</c:v>
                </c:pt>
                <c:pt idx="96">
                  <c:v>5.5261603003586221E-2</c:v>
                </c:pt>
                <c:pt idx="97">
                  <c:v>5.8606640036824698E-2</c:v>
                </c:pt>
                <c:pt idx="98">
                  <c:v>6.2222314570317468E-2</c:v>
                </c:pt>
                <c:pt idx="99">
                  <c:v>6.6141942812360299E-2</c:v>
                </c:pt>
                <c:pt idx="100">
                  <c:v>7.0404694244940155E-2</c:v>
                </c:pt>
                <c:pt idx="101">
                  <c:v>7.5056877609833331E-2</c:v>
                </c:pt>
                <c:pt idx="102">
                  <c:v>8.0153550011401106E-2</c:v>
                </c:pt>
                <c:pt idx="103">
                  <c:v>8.5760533039290626E-2</c:v>
                </c:pt>
                <c:pt idx="104">
                  <c:v>9.1956936025240535E-2</c:v>
                </c:pt>
                <c:pt idx="105">
                  <c:v>9.8838297518097834E-2</c:v>
                </c:pt>
                <c:pt idx="106">
                  <c:v>0.10652044874419143</c:v>
                </c:pt>
                <c:pt idx="107">
                  <c:v>0.11514414743498921</c:v>
                </c:pt>
                <c:pt idx="108">
                  <c:v>0.12488036112576095</c:v>
                </c:pt>
                <c:pt idx="109">
                  <c:v>0.13593565327666704</c:v>
                </c:pt>
                <c:pt idx="110">
                  <c:v>0.14855614009614496</c:v>
                </c:pt>
                <c:pt idx="111">
                  <c:v>0.16302631267450454</c:v>
                </c:pt>
                <c:pt idx="112">
                  <c:v>0.17965442200510903</c:v>
                </c:pt>
                <c:pt idx="113">
                  <c:v>0.1987269367488424</c:v>
                </c:pt>
                <c:pt idx="114">
                  <c:v>0.22039809104961264</c:v>
                </c:pt>
                <c:pt idx="115">
                  <c:v>0.24445787079573039</c:v>
                </c:pt>
                <c:pt idx="116">
                  <c:v>0.26991608617522916</c:v>
                </c:pt>
                <c:pt idx="117">
                  <c:v>0.29444025037710553</c:v>
                </c:pt>
                <c:pt idx="118">
                  <c:v>0.31405248171491751</c:v>
                </c:pt>
                <c:pt idx="119">
                  <c:v>0.32400601056461303</c:v>
                </c:pt>
                <c:pt idx="120">
                  <c:v>0.3212676941574637</c:v>
                </c:pt>
                <c:pt idx="121">
                  <c:v>0.30671688408554015</c:v>
                </c:pt>
                <c:pt idx="122">
                  <c:v>0.28446489279112319</c:v>
                </c:pt>
                <c:pt idx="123">
                  <c:v>0.25915663117391297</c:v>
                </c:pt>
                <c:pt idx="124">
                  <c:v>0.23409258515852305</c:v>
                </c:pt>
                <c:pt idx="125">
                  <c:v>0.21097314500209008</c:v>
                </c:pt>
                <c:pt idx="126">
                  <c:v>0.19039697920679913</c:v>
                </c:pt>
                <c:pt idx="127">
                  <c:v>0.17238202558113988</c:v>
                </c:pt>
                <c:pt idx="128">
                  <c:v>0.1566987643794607</c:v>
                </c:pt>
                <c:pt idx="129">
                  <c:v>0.14304288643873589</c:v>
                </c:pt>
                <c:pt idx="130">
                  <c:v>0.13111291568346714</c:v>
                </c:pt>
                <c:pt idx="131">
                  <c:v>0.12063975533116592</c:v>
                </c:pt>
                <c:pt idx="132">
                  <c:v>0.11139419091604345</c:v>
                </c:pt>
                <c:pt idx="133">
                  <c:v>0.1031852391123525</c:v>
                </c:pt>
                <c:pt idx="134">
                  <c:v>9.5855301862272896E-2</c:v>
                </c:pt>
                <c:pt idx="135">
                  <c:v>8.9274711704050477E-2</c:v>
                </c:pt>
                <c:pt idx="136">
                  <c:v>8.3336687796911085E-2</c:v>
                </c:pt>
                <c:pt idx="137">
                  <c:v>7.7953024721399894E-2</c:v>
                </c:pt>
                <c:pt idx="138">
                  <c:v>7.3050543229189899E-2</c:v>
                </c:pt>
                <c:pt idx="139">
                  <c:v>6.8568222359564376E-2</c:v>
                </c:pt>
                <c:pt idx="140">
                  <c:v>6.4454902481931156E-2</c:v>
                </c:pt>
                <c:pt idx="141">
                  <c:v>6.0667451565473693E-2</c:v>
                </c:pt>
                <c:pt idx="142">
                  <c:v>5.716930116065061E-2</c:v>
                </c:pt>
                <c:pt idx="143">
                  <c:v>5.3929275125628492E-2</c:v>
                </c:pt>
                <c:pt idx="144">
                  <c:v>5.0920649466439961E-2</c:v>
                </c:pt>
                <c:pt idx="145">
                  <c:v>4.8120394643039792E-2</c:v>
                </c:pt>
                <c:pt idx="146">
                  <c:v>4.5508562210583463E-2</c:v>
                </c:pt>
                <c:pt idx="147">
                  <c:v>4.306778598777692E-2</c:v>
                </c:pt>
                <c:pt idx="148">
                  <c:v>4.0782874448364238E-2</c:v>
                </c:pt>
                <c:pt idx="149">
                  <c:v>3.8640476083657255E-2</c:v>
                </c:pt>
                <c:pt idx="150">
                  <c:v>3.6628803398643682E-2</c:v>
                </c:pt>
                <c:pt idx="151">
                  <c:v>3.4737404237996129E-2</c:v>
                </c:pt>
                <c:pt idx="152">
                  <c:v>3.2956971493498723E-2</c:v>
                </c:pt>
                <c:pt idx="153">
                  <c:v>3.1279184077883541E-2</c:v>
                </c:pt>
                <c:pt idx="154">
                  <c:v>2.9696573482365485E-2</c:v>
                </c:pt>
                <c:pt idx="155">
                  <c:v>2.8202411358469046E-2</c:v>
                </c:pt>
                <c:pt idx="156">
                  <c:v>2.6790614449432044E-2</c:v>
                </c:pt>
                <c:pt idx="157">
                  <c:v>2.5455663896292821E-2</c:v>
                </c:pt>
                <c:pt idx="158">
                  <c:v>2.4192536499822337E-2</c:v>
                </c:pt>
                <c:pt idx="159">
                  <c:v>2.2996645963262959E-2</c:v>
                </c:pt>
                <c:pt idx="160">
                  <c:v>2.186379249661962E-2</c:v>
                </c:pt>
                <c:pt idx="161">
                  <c:v>2.0790119449719757E-2</c:v>
                </c:pt>
                <c:pt idx="162">
                  <c:v>1.9772075872908784E-2</c:v>
                </c:pt>
                <c:pt idx="163">
                  <c:v>1.8806384092349495E-2</c:v>
                </c:pt>
                <c:pt idx="164">
                  <c:v>1.7890011540251598E-2</c:v>
                </c:pt>
                <c:pt idx="165">
                  <c:v>1.7020146205876774E-2</c:v>
                </c:pt>
                <c:pt idx="166">
                  <c:v>1.6194175176285342E-2</c:v>
                </c:pt>
                <c:pt idx="167">
                  <c:v>1.5409665820815091E-2</c:v>
                </c:pt>
                <c:pt idx="168">
                  <c:v>1.4664349243628453E-2</c:v>
                </c:pt>
                <c:pt idx="169">
                  <c:v>1.3956105687057867E-2</c:v>
                </c:pt>
                <c:pt idx="170">
                  <c:v>1.3282951617102898E-2</c:v>
                </c:pt>
                <c:pt idx="171">
                  <c:v>1.2643028263042961E-2</c:v>
                </c:pt>
                <c:pt idx="172">
                  <c:v>1.2034591417142866E-2</c:v>
                </c:pt>
                <c:pt idx="173">
                  <c:v>1.1456002328993452E-2</c:v>
                </c:pt>
                <c:pt idx="174">
                  <c:v>1.0905719553080338E-2</c:v>
                </c:pt>
                <c:pt idx="175">
                  <c:v>1.0382291628472842E-2</c:v>
                </c:pt>
                <c:pt idx="176">
                  <c:v>9.8843504866968999E-3</c:v>
                </c:pt>
                <c:pt idx="177">
                  <c:v>9.4106054984140017E-3</c:v>
                </c:pt>
                <c:pt idx="178">
                  <c:v>8.959838081895934E-3</c:v>
                </c:pt>
                <c:pt idx="179">
                  <c:v>8.5308968068128193E-3</c:v>
                </c:pt>
                <c:pt idx="180">
                  <c:v>8.122692935830296E-3</c:v>
                </c:pt>
                <c:pt idx="181">
                  <c:v>7.7341963541821207E-3</c:v>
                </c:pt>
                <c:pt idx="182">
                  <c:v>7.3644318439493638E-3</c:v>
                </c:pt>
                <c:pt idx="183">
                  <c:v>7.0124756654046929E-3</c:v>
                </c:pt>
                <c:pt idx="184">
                  <c:v>6.67745241261239E-3</c:v>
                </c:pt>
                <c:pt idx="185">
                  <c:v>6.3585321146298933E-3</c:v>
                </c:pt>
                <c:pt idx="186">
                  <c:v>6.0549275572355961E-3</c:v>
                </c:pt>
                <c:pt idx="187">
                  <c:v>5.765891803194657E-3</c:v>
                </c:pt>
                <c:pt idx="188">
                  <c:v>5.4907158917413025E-3</c:v>
                </c:pt>
                <c:pt idx="189">
                  <c:v>5.2287267002632037E-3</c:v>
                </c:pt>
                <c:pt idx="190">
                  <c:v>4.9792849531723662E-3</c:v>
                </c:pt>
                <c:pt idx="191">
                  <c:v>4.7417833646814728E-3</c:v>
                </c:pt>
                <c:pt idx="192">
                  <c:v>4.5156449037118233E-3</c:v>
                </c:pt>
                <c:pt idx="193">
                  <c:v>4.3003211704708598E-3</c:v>
                </c:pt>
                <c:pt idx="194">
                  <c:v>4.095290875380869E-3</c:v>
                </c:pt>
                <c:pt idx="195">
                  <c:v>3.9000584120388432E-3</c:v>
                </c:pt>
                <c:pt idx="196">
                  <c:v>3.7141525167607376E-3</c:v>
                </c:pt>
                <c:pt idx="197">
                  <c:v>3.5371250080283353E-3</c:v>
                </c:pt>
                <c:pt idx="198">
                  <c:v>3.3685495998282827E-3</c:v>
                </c:pt>
                <c:pt idx="199">
                  <c:v>3.2080207834631388E-3</c:v>
                </c:pt>
                <c:pt idx="200">
                  <c:v>3.0551527729341913E-3</c:v>
                </c:pt>
                <c:pt idx="201">
                  <c:v>2.9095785094547144E-3</c:v>
                </c:pt>
                <c:pt idx="202">
                  <c:v>2.7709487210581659E-3</c:v>
                </c:pt>
                <c:pt idx="203">
                  <c:v>2.6389310336254884E-3</c:v>
                </c:pt>
                <c:pt idx="204">
                  <c:v>2.5132091299750726E-3</c:v>
                </c:pt>
                <c:pt idx="205">
                  <c:v>2.3934819539432992E-3</c:v>
                </c:pt>
                <c:pt idx="206">
                  <c:v>2.2794629566371622E-3</c:v>
                </c:pt>
                <c:pt idx="207">
                  <c:v>2.1708793822673108E-3</c:v>
                </c:pt>
                <c:pt idx="208">
                  <c:v>2.0674715911731035E-3</c:v>
                </c:pt>
                <c:pt idx="209">
                  <c:v>1.9689924178339035E-3</c:v>
                </c:pt>
                <c:pt idx="210">
                  <c:v>1.8752065618253301E-3</c:v>
                </c:pt>
                <c:pt idx="211">
                  <c:v>1.7858900098276819E-3</c:v>
                </c:pt>
                <c:pt idx="212">
                  <c:v>1.7008294869281465E-3</c:v>
                </c:pt>
                <c:pt idx="213">
                  <c:v>1.6198219355803554E-3</c:v>
                </c:pt>
                <c:pt idx="214">
                  <c:v>1.5426740206957448E-3</c:v>
                </c:pt>
                <c:pt idx="215">
                  <c:v>1.4692016594422973E-3</c:v>
                </c:pt>
                <c:pt idx="216">
                  <c:v>1.3992295744186456E-3</c:v>
                </c:pt>
                <c:pt idx="217">
                  <c:v>1.3325908689561592E-3</c:v>
                </c:pt>
                <c:pt idx="218">
                  <c:v>1.2691266233793609E-3</c:v>
                </c:pt>
                <c:pt idx="219">
                  <c:v>1.2086855111265223E-3</c:v>
                </c:pt>
                <c:pt idx="220">
                  <c:v>1.1511234336982492E-3</c:v>
                </c:pt>
                <c:pt idx="221">
                  <c:v>1.0963031734627974E-3</c:v>
                </c:pt>
                <c:pt idx="222">
                  <c:v>1.0440940634033023E-3</c:v>
                </c:pt>
                <c:pt idx="223">
                  <c:v>9.9437167294446163E-4</c:v>
                </c:pt>
                <c:pt idx="224">
                  <c:v>9.4701750904486169E-4</c:v>
                </c:pt>
                <c:pt idx="225">
                  <c:v>9.0191873178646631E-4</c:v>
                </c:pt>
                <c:pt idx="226">
                  <c:v>8.5896788373502806E-4</c:v>
                </c:pt>
                <c:pt idx="227">
                  <c:v>8.1806263238466779E-4</c:v>
                </c:pt>
                <c:pt idx="228">
                  <c:v>7.7910552503678747E-4</c:v>
                </c:pt>
                <c:pt idx="229">
                  <c:v>7.4200375549807933E-4</c:v>
                </c:pt>
                <c:pt idx="230">
                  <c:v>7.0666894201483759E-4</c:v>
                </c:pt>
                <c:pt idx="231">
                  <c:v>6.7301691589125912E-4</c:v>
                </c:pt>
                <c:pt idx="232">
                  <c:v>6.4096752026806473E-4</c:v>
                </c:pt>
                <c:pt idx="233">
                  <c:v>6.1044441856474105E-4</c:v>
                </c:pt>
                <c:pt idx="234">
                  <c:v>5.8137491211411292E-4</c:v>
                </c:pt>
                <c:pt idx="235">
                  <c:v>5.536897665419096E-4</c:v>
                </c:pt>
                <c:pt idx="236">
                  <c:v>5.2732304646659588E-4</c:v>
                </c:pt>
                <c:pt idx="237">
                  <c:v>5.0221195811610427E-4</c:v>
                </c:pt>
                <c:pt idx="238">
                  <c:v>4.7829669947827648E-4</c:v>
                </c:pt>
                <c:pt idx="239">
                  <c:v>4.5552031762091828E-4</c:v>
                </c:pt>
                <c:pt idx="240">
                  <c:v>4.3382857283544377E-4</c:v>
                </c:pt>
                <c:pt idx="241">
                  <c:v>4.1316980927517884E-4</c:v>
                </c:pt>
                <c:pt idx="242">
                  <c:v>3.934948317756117E-4</c:v>
                </c:pt>
                <c:pt idx="243">
                  <c:v>3.7475678855923355E-4</c:v>
                </c:pt>
                <c:pt idx="244">
                  <c:v>3.5691105954217762E-4</c:v>
                </c:pt>
                <c:pt idx="245">
                  <c:v>3.3991514997368542E-4</c:v>
                </c:pt>
                <c:pt idx="246">
                  <c:v>3.2372858915253276E-4</c:v>
                </c:pt>
                <c:pt idx="247">
                  <c:v>3.0831283397700175E-4</c:v>
                </c:pt>
                <c:pt idx="248">
                  <c:v>2.9363117709679468E-4</c:v>
                </c:pt>
                <c:pt idx="249">
                  <c:v>2.7964865944651526E-4</c:v>
                </c:pt>
                <c:pt idx="250">
                  <c:v>2.6633198695099957E-4</c:v>
                </c:pt>
                <c:pt idx="251">
                  <c:v>2.536494512029178E-4</c:v>
                </c:pt>
                <c:pt idx="252">
                  <c:v>2.4157085392268981E-4</c:v>
                </c:pt>
                <c:pt idx="253">
                  <c:v>2.300674350199182E-4</c:v>
                </c:pt>
                <c:pt idx="254">
                  <c:v>2.1911180408424244E-4</c:v>
                </c:pt>
                <c:pt idx="255">
                  <c:v>2.0867787514179326E-4</c:v>
                </c:pt>
                <c:pt idx="256">
                  <c:v>1.9874080452129974E-4</c:v>
                </c:pt>
                <c:pt idx="257">
                  <c:v>1.8927693168138663E-4</c:v>
                </c:pt>
                <c:pt idx="258">
                  <c:v>1.8026372285772044E-4</c:v>
                </c:pt>
                <c:pt idx="259">
                  <c:v>1.7167971739544149E-4</c:v>
                </c:pt>
                <c:pt idx="260">
                  <c:v>1.6350447663876234E-4</c:v>
                </c:pt>
                <c:pt idx="261">
                  <c:v>1.5571853525574956E-4</c:v>
                </c:pt>
                <c:pt idx="262">
                  <c:v>1.4830335488214387E-4</c:v>
                </c:pt>
                <c:pt idx="263">
                  <c:v>1.4124127997362833E-4</c:v>
                </c:pt>
                <c:pt idx="264">
                  <c:v>1.345154957612424E-4</c:v>
                </c:pt>
                <c:pt idx="265">
                  <c:v>1.2810998820967433E-4</c:v>
                </c:pt>
                <c:pt idx="266">
                  <c:v>1.2200950588295262E-4</c:v>
                </c:pt>
                <c:pt idx="267">
                  <c:v>1.1619952362662024E-4</c:v>
                </c:pt>
                <c:pt idx="268">
                  <c:v>1.1066620797981532E-4</c:v>
                </c:pt>
                <c:pt idx="269">
                  <c:v>1.0539638423481574E-4</c:v>
                </c:pt>
                <c:pt idx="270">
                  <c:v>1.0037750506553958E-4</c:v>
                </c:pt>
                <c:pt idx="271">
                  <c:v>9.559762065024043E-5</c:v>
                </c:pt>
                <c:pt idx="272">
                  <c:v>9.104535021720183E-5</c:v>
                </c:pt>
                <c:pt idx="273">
                  <c:v>8.670985494563264E-5</c:v>
                </c:pt>
                <c:pt idx="274">
                  <c:v>8.2580812157198304E-5</c:v>
                </c:pt>
                <c:pt idx="275">
                  <c:v>7.8648390736701183E-5</c:v>
                </c:pt>
                <c:pt idx="276">
                  <c:v>7.4903227723355334E-5</c:v>
                </c:pt>
                <c:pt idx="277">
                  <c:v>7.133640601689313E-5</c:v>
                </c:pt>
                <c:pt idx="278">
                  <c:v>6.7939433145397982E-5</c:v>
                </c:pt>
                <c:pt idx="279">
                  <c:v>6.47042210442901E-5</c:v>
                </c:pt>
                <c:pt idx="280">
                  <c:v>6.1623066798301485E-5</c:v>
                </c:pt>
                <c:pt idx="281">
                  <c:v>5.8688634300572493E-5</c:v>
                </c:pt>
                <c:pt idx="282">
                  <c:v>5.5893936785187157E-5</c:v>
                </c:pt>
                <c:pt idx="283">
                  <c:v>5.323232019154678E-5</c:v>
                </c:pt>
                <c:pt idx="284">
                  <c:v>5.0697447320963012E-5</c:v>
                </c:pt>
                <c:pt idx="285">
                  <c:v>4.8283282747739242E-5</c:v>
                </c:pt>
                <c:pt idx="286">
                  <c:v>4.5984078448806681E-5</c:v>
                </c:pt>
                <c:pt idx="287">
                  <c:v>4.3794360117693852E-5</c:v>
                </c:pt>
                <c:pt idx="288">
                  <c:v>4.170891413023768E-5</c:v>
                </c:pt>
                <c:pt idx="289">
                  <c:v>3.9722775130997559E-5</c:v>
                </c:pt>
                <c:pt idx="290">
                  <c:v>3.7831214210812016E-5</c:v>
                </c:pt>
                <c:pt idx="291">
                  <c:v>3.6029727647345545E-5</c:v>
                </c:pt>
                <c:pt idx="292">
                  <c:v>3.4314026181814526E-5</c:v>
                </c:pt>
                <c:pt idx="293">
                  <c:v>3.268002480635765E-5</c:v>
                </c:pt>
                <c:pt idx="294">
                  <c:v>3.1123833037732863E-5</c:v>
                </c:pt>
                <c:pt idx="295">
                  <c:v>2.9641745654181009E-5</c:v>
                </c:pt>
                <c:pt idx="296">
                  <c:v>2.8230233873399236E-5</c:v>
                </c:pt>
                <c:pt idx="297">
                  <c:v>2.6885936950617899E-5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CF-4715-BFBB-45F62722A04E}"/>
            </c:ext>
          </c:extLst>
        </c:ser>
        <c:ser>
          <c:idx val="0"/>
          <c:order val="1"/>
          <c:spPr>
            <a:ln>
              <a:solidFill>
                <a:schemeClr val="bg1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3A0-443C-AC70-E1E4627141F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chemeClr val="bg1"/>
                        </a:solidFill>
                      </a:rPr>
                      <a:t>f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3A0-443C-AC70-E1E4627141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Sheet3!$I$35:$J$35</c:f>
              <c:numCache>
                <c:formatCode>General</c:formatCode>
                <c:ptCount val="2"/>
                <c:pt idx="0">
                  <c:v>366</c:v>
                </c:pt>
                <c:pt idx="1">
                  <c:v>366</c:v>
                </c:pt>
              </c:numCache>
            </c:numRef>
          </c:xVal>
          <c:yVal>
            <c:numRef>
              <c:f>Sheet3!$I$36:$J$36</c:f>
              <c:numCache>
                <c:formatCode>General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A0-443C-AC70-E1E462714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212520"/>
        <c:axId val="278456536"/>
      </c:scatterChart>
      <c:valAx>
        <c:axId val="278212520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400"/>
                  <a:t>Frequency (logarithmic)</a:t>
                </a:r>
              </a:p>
            </c:rich>
          </c:tx>
          <c:layout>
            <c:manualLayout>
              <c:xMode val="edge"/>
              <c:yMode val="edge"/>
              <c:x val="0.34482823131478857"/>
              <c:y val="0.90450928381962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456536"/>
        <c:crosses val="autoZero"/>
        <c:crossBetween val="midCat"/>
      </c:valAx>
      <c:valAx>
        <c:axId val="278456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400"/>
                  <a:t>Current</a:t>
                </a:r>
              </a:p>
            </c:rich>
          </c:tx>
          <c:layout>
            <c:manualLayout>
              <c:xMode val="edge"/>
              <c:yMode val="edge"/>
              <c:x val="3.065139833909232E-2"/>
              <c:y val="0.43766578249336868"/>
            </c:manualLayout>
          </c:layout>
          <c:overlay val="0"/>
          <c:spPr>
            <a:noFill/>
            <a:ln w="25400">
              <a:noFill/>
            </a:ln>
          </c:spPr>
        </c:title>
        <c:numFmt formatCode="0.00E+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212520"/>
        <c:crosses val="autoZero"/>
        <c:crossBetween val="midCat"/>
      </c:valAx>
      <c:spPr>
        <a:solidFill>
          <a:schemeClr val="accent6">
            <a:lumMod val="7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291345432503872"/>
          <c:y val="0.47480106100795755"/>
          <c:w val="0.14420208968131856"/>
          <c:h val="0.103468047926369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FFFF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0" u="none" strike="noStrike" baseline="0">
                <a:solidFill>
                  <a:srgbClr val="FFFF00"/>
                </a:solidFill>
                <a:latin typeface="Arial"/>
                <a:cs typeface="Arial"/>
              </a:rPr>
              <a:t>Phasor diagram </a:t>
            </a:r>
          </a:p>
        </c:rich>
      </c:tx>
      <c:layout>
        <c:manualLayout>
          <c:xMode val="edge"/>
          <c:yMode val="edge"/>
          <c:x val="0.13829815156084213"/>
          <c:y val="0.189954337899543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00016232775402"/>
          <c:y val="0.16986301369863013"/>
          <c:w val="0.80851168824760045"/>
          <c:h val="0.76438356164383559"/>
        </c:manualLayout>
      </c:layout>
      <c:scatterChart>
        <c:scatterStyle val="lineMarker"/>
        <c:varyColors val="0"/>
        <c:ser>
          <c:idx val="0"/>
          <c:order val="0"/>
          <c:tx>
            <c:v>VR</c:v>
          </c:tx>
          <c:spPr>
            <a:ln w="38100">
              <a:solidFill>
                <a:srgbClr val="FFFF00"/>
              </a:solidFill>
              <a:prstDash val="solid"/>
              <a:tailEnd type="triangle" w="lg" len="me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60-462E-81E8-EF5C2D587C1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VR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60-462E-81E8-EF5C2D587C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FF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Sheet3!$J$14:$J$15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-21.184628906319258</c:v>
                </c:pt>
              </c:numCache>
            </c:numRef>
          </c:xVal>
          <c:yVal>
            <c:numRef>
              <c:f>Sheet3!$K$14:$K$15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-66.737145897588547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91-46C3-8568-6DED6C901D10}"/>
            </c:ext>
          </c:extLst>
        </c:ser>
        <c:ser>
          <c:idx val="1"/>
          <c:order val="1"/>
          <c:tx>
            <c:v>VC</c:v>
          </c:tx>
          <c:spPr>
            <a:ln w="38100">
              <a:solidFill>
                <a:srgbClr val="114DAF"/>
              </a:solidFill>
              <a:prstDash val="solid"/>
              <a:tailEnd type="triangle" w="lg" len="me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60-462E-81E8-EF5C2D587C12}"/>
                </c:ext>
              </c:extLst>
            </c:dLbl>
            <c:dLbl>
              <c:idx val="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00FF"/>
                        </a:solidFill>
                      </a:defRPr>
                    </a:pPr>
                    <a:r>
                      <a:rPr lang="en-US">
                        <a:solidFill>
                          <a:srgbClr val="0000FF"/>
                        </a:solidFill>
                      </a:rPr>
                      <a:t>VC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60-462E-81E8-EF5C2D587C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00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Sheet3!$J$16:$J$17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-127.28341790631556</c:v>
                </c:pt>
              </c:numCache>
            </c:numRef>
          </c:xVal>
          <c:yVal>
            <c:numRef>
              <c:f>Sheet3!$K$16:$K$17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40.40406490279171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91-46C3-8568-6DED6C901D10}"/>
            </c:ext>
          </c:extLst>
        </c:ser>
        <c:ser>
          <c:idx val="3"/>
          <c:order val="2"/>
          <c:tx>
            <c:v>VL</c:v>
          </c:tx>
          <c:spPr>
            <a:ln w="38100">
              <a:solidFill>
                <a:srgbClr val="FF0000"/>
              </a:solidFill>
              <a:prstDash val="solid"/>
              <a:tailEnd type="triangle" w="lg" len="me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60-462E-81E8-EF5C2D587C1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VL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60-462E-81E8-EF5C2D587C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Sheet3!$J$19:$J$20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150.10618914211878</c:v>
                </c:pt>
              </c:numCache>
            </c:numRef>
          </c:xVal>
          <c:yVal>
            <c:numRef>
              <c:f>Sheet3!$K$19:$K$20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-47.648784956991094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91-46C3-8568-6DED6C901D10}"/>
            </c:ext>
          </c:extLst>
        </c:ser>
        <c:ser>
          <c:idx val="5"/>
          <c:order val="3"/>
          <c:tx>
            <c:v>VS</c:v>
          </c:tx>
          <c:spPr>
            <a:ln w="38100">
              <a:solidFill>
                <a:srgbClr val="FF00FF"/>
              </a:solidFill>
              <a:prstDash val="solid"/>
              <a:tailEnd type="triangle" w="lg" len="me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C60-462E-81E8-EF5C2D587C12}"/>
                </c:ext>
              </c:extLst>
            </c:dLbl>
            <c:dLbl>
              <c:idx val="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FF00FF"/>
                        </a:solidFill>
                      </a:defRPr>
                    </a:pPr>
                    <a:r>
                      <a:rPr lang="en-US" b="1">
                        <a:solidFill>
                          <a:srgbClr val="FF00FF"/>
                        </a:solidFill>
                      </a:rPr>
                      <a:t>VS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C60-462E-81E8-EF5C2D587C1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Sheet3!$J$21:$J$22</c:f>
              <c:numCache>
                <c:formatCode>0.00</c:formatCode>
                <c:ptCount val="2"/>
                <c:pt idx="0">
                  <c:v>0</c:v>
                </c:pt>
                <c:pt idx="1">
                  <c:v>1.6381423294839692</c:v>
                </c:pt>
              </c:numCache>
            </c:numRef>
          </c:xVal>
          <c:yVal>
            <c:numRef>
              <c:f>Sheet3!$K$21:$K$22</c:f>
              <c:numCache>
                <c:formatCode>0.00</c:formatCode>
                <c:ptCount val="2"/>
                <c:pt idx="0">
                  <c:v>0</c:v>
                </c:pt>
                <c:pt idx="1">
                  <c:v>-73.981865951787938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91-46C3-8568-6DED6C901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454184"/>
        <c:axId val="278455752"/>
      </c:scatterChart>
      <c:valAx>
        <c:axId val="278454184"/>
        <c:scaling>
          <c:orientation val="minMax"/>
          <c:max val="200"/>
          <c:min val="-200"/>
        </c:scaling>
        <c:delete val="0"/>
        <c:axPos val="b"/>
        <c:majorGridlines>
          <c:spPr>
            <a:ln w="6350">
              <a:solidFill>
                <a:schemeClr val="bg1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 w="635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455752"/>
        <c:crosses val="autoZero"/>
        <c:crossBetween val="midCat"/>
        <c:majorUnit val="200"/>
        <c:minorUnit val="200"/>
      </c:valAx>
      <c:valAx>
        <c:axId val="278455752"/>
        <c:scaling>
          <c:orientation val="minMax"/>
          <c:max val="200"/>
          <c:min val="-200"/>
        </c:scaling>
        <c:delete val="1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278454184"/>
        <c:crosses val="autoZero"/>
        <c:crossBetween val="midCat"/>
      </c:valAx>
      <c:spPr>
        <a:solidFill>
          <a:schemeClr val="accent6">
            <a:lumMod val="75000"/>
          </a:schemeClr>
        </a:solidFill>
        <a:ln w="2540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plotVisOnly val="1"/>
    <c:dispBlanksAs val="gap"/>
    <c:showDLblsOverMax val="0"/>
  </c:chart>
  <c:spPr>
    <a:solidFill>
      <a:srgbClr val="FFFFFF"/>
    </a:solidFill>
    <a:ln w="6350">
      <a:solidFill>
        <a:srgbClr val="000000"/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08571117549662"/>
          <c:y val="6.0889999371065588E-2"/>
          <c:w val="0.74798120391792766"/>
          <c:h val="0.88056306782771776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VL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Sheet2!$A$2:$A$156</c:f>
              <c:numCache>
                <c:formatCode>General</c:formatCode>
                <c:ptCount val="15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</c:numCache>
            </c:numRef>
          </c:xVal>
          <c:yVal>
            <c:numRef>
              <c:f>Sheet2!$B$2:$B$156</c:f>
              <c:numCache>
                <c:formatCode>0.00</c:formatCode>
                <c:ptCount val="155"/>
                <c:pt idx="0">
                  <c:v>9.6472709879384486E-15</c:v>
                </c:pt>
                <c:pt idx="1">
                  <c:v>-35.898151797055839</c:v>
                </c:pt>
                <c:pt idx="2">
                  <c:v>-69.906227767193514</c:v>
                </c:pt>
                <c:pt idx="3">
                  <c:v>-100.23366658362002</c:v>
                </c:pt>
                <c:pt idx="4">
                  <c:v>-125.28369637564616</c:v>
                </c:pt>
                <c:pt idx="5">
                  <c:v>-143.73740646393807</c:v>
                </c:pt>
                <c:pt idx="6">
                  <c:v>-154.62318940886991</c:v>
                </c:pt>
                <c:pt idx="7">
                  <c:v>-157.3678971743642</c:v>
                </c:pt>
                <c:pt idx="8">
                  <c:v>-151.82701798084955</c:v>
                </c:pt>
                <c:pt idx="9">
                  <c:v>-138.29228500397085</c:v>
                </c:pt>
                <c:pt idx="10">
                  <c:v>-117.47631631298169</c:v>
                </c:pt>
                <c:pt idx="11">
                  <c:v>-90.475094772380061</c:v>
                </c:pt>
                <c:pt idx="12">
                  <c:v>-58.710263379824191</c:v>
                </c:pt>
                <c:pt idx="13">
                  <c:v>-23.854274252086388</c:v>
                </c:pt>
                <c:pt idx="14">
                  <c:v>12.257667755549882</c:v>
                </c:pt>
                <c:pt idx="15">
                  <c:v>47.724230534468894</c:v>
                </c:pt>
                <c:pt idx="16">
                  <c:v>80.678061878036885</c:v>
                </c:pt>
                <c:pt idx="17">
                  <c:v>109.38410755897921</c:v>
                </c:pt>
                <c:pt idx="18">
                  <c:v>132.33096377760515</c:v>
                </c:pt>
                <c:pt idx="19">
                  <c:v>148.31045417743292</c:v>
                </c:pt>
                <c:pt idx="20">
                  <c:v>156.48124161381148</c:v>
                </c:pt>
                <c:pt idx="21">
                  <c:v>156.41312544834329</c:v>
                </c:pt>
                <c:pt idx="22">
                  <c:v>148.10969206950034</c:v>
                </c:pt>
                <c:pt idx="23">
                  <c:v>132.00812606546154</c:v>
                </c:pt>
                <c:pt idx="24">
                  <c:v>108.95619199112123</c:v>
                </c:pt>
                <c:pt idx="25">
                  <c:v>80.167598663689162</c:v>
                </c:pt>
                <c:pt idx="26">
                  <c:v>47.158096104135069</c:v>
                </c:pt>
                <c:pt idx="27">
                  <c:v>11.665669688394363</c:v>
                </c:pt>
                <c:pt idx="28">
                  <c:v>-24.440966628944945</c:v>
                </c:pt>
                <c:pt idx="29">
                  <c:v>-59.260760089497786</c:v>
                </c:pt>
                <c:pt idx="30">
                  <c:v>-90.960411578308452</c:v>
                </c:pt>
                <c:pt idx="31">
                  <c:v>-117.87090076977825</c:v>
                </c:pt>
                <c:pt idx="32">
                  <c:v>-138.57536182081603</c:v>
                </c:pt>
                <c:pt idx="33">
                  <c:v>-151.98368286262223</c:v>
                </c:pt>
                <c:pt idx="34">
                  <c:v>-157.38990154861312</c:v>
                </c:pt>
                <c:pt idx="35">
                  <c:v>-154.50937472191555</c:v>
                </c:pt>
                <c:pt idx="36">
                  <c:v>-143.49376517995455</c:v>
                </c:pt>
                <c:pt idx="37">
                  <c:v>-124.9230564670566</c:v>
                </c:pt>
                <c:pt idx="38">
                  <c:v>-99.775016124721276</c:v>
                </c:pt>
                <c:pt idx="39">
                  <c:v>-69.373715191873771</c:v>
                </c:pt>
                <c:pt idx="40">
                  <c:v>-35.319814458096715</c:v>
                </c:pt>
                <c:pt idx="41">
                  <c:v>0.59371202733136808</c:v>
                </c:pt>
                <c:pt idx="42">
                  <c:v>36.475978943816912</c:v>
                </c:pt>
                <c:pt idx="43">
                  <c:v>70.437746820278406</c:v>
                </c:pt>
                <c:pt idx="44">
                  <c:v>100.69089250024821</c:v>
                </c:pt>
                <c:pt idx="45">
                  <c:v>125.64255572559387</c:v>
                </c:pt>
                <c:pt idx="46">
                  <c:v>143.97900492121207</c:v>
                </c:pt>
                <c:pt idx="47">
                  <c:v>154.7348065580434</c:v>
                </c:pt>
                <c:pt idx="48">
                  <c:v>157.34365625396177</c:v>
                </c:pt>
                <c:pt idx="49">
                  <c:v>151.66819530108168</c:v>
                </c:pt>
                <c:pt idx="50">
                  <c:v>138.00724274764571</c:v>
                </c:pt>
                <c:pt idx="51">
                  <c:v>117.08006225769671</c:v>
                </c:pt>
                <c:pt idx="52">
                  <c:v>89.988492115088974</c:v>
                </c:pt>
                <c:pt idx="53">
                  <c:v>58.158932267354032</c:v>
                </c:pt>
                <c:pt idx="54">
                  <c:v>23.26724285319079</c:v>
                </c:pt>
                <c:pt idx="55">
                  <c:v>-12.84949161411239</c:v>
                </c:pt>
                <c:pt idx="56">
                  <c:v>-48.289686697847273</c:v>
                </c:pt>
                <c:pt idx="57">
                  <c:v>-81.187378478541987</c:v>
                </c:pt>
                <c:pt idx="58">
                  <c:v>-109.81046853654489</c:v>
                </c:pt>
                <c:pt idx="59">
                  <c:v>-132.65192077383688</c:v>
                </c:pt>
                <c:pt idx="60">
                  <c:v>-148.50910846552483</c:v>
                </c:pt>
                <c:pt idx="61">
                  <c:v>-156.54713383446403</c:v>
                </c:pt>
                <c:pt idx="62">
                  <c:v>-156.34278630614151</c:v>
                </c:pt>
                <c:pt idx="63">
                  <c:v>-147.90682499500281</c:v>
                </c:pt>
                <c:pt idx="64">
                  <c:v>-131.68341222564746</c:v>
                </c:pt>
                <c:pt idx="65">
                  <c:v>-108.52672791460215</c:v>
                </c:pt>
                <c:pt idx="66">
                  <c:v>-79.655996090315895</c:v>
                </c:pt>
                <c:pt idx="67">
                  <c:v>-46.591291452873833</c:v>
                </c:pt>
                <c:pt idx="68">
                  <c:v>-11.073505826254019</c:v>
                </c:pt>
                <c:pt idx="69">
                  <c:v>25.027311645563923</c:v>
                </c:pt>
                <c:pt idx="70">
                  <c:v>59.810414572592762</c:v>
                </c:pt>
                <c:pt idx="71">
                  <c:v>91.444435635443796</c:v>
                </c:pt>
                <c:pt idx="72">
                  <c:v>118.26381002016419</c:v>
                </c:pt>
                <c:pt idx="73">
                  <c:v>138.85646917503018</c:v>
                </c:pt>
                <c:pt idx="74">
                  <c:v>152.13818771984356</c:v>
                </c:pt>
                <c:pt idx="75">
                  <c:v>157.40966906397756</c:v>
                </c:pt>
                <c:pt idx="76">
                  <c:v>154.39336411474005</c:v>
                </c:pt>
                <c:pt idx="77">
                  <c:v>143.24808453194564</c:v>
                </c:pt>
                <c:pt idx="78">
                  <c:v>124.56064112531996</c:v>
                </c:pt>
                <c:pt idx="79">
                  <c:v>99.314947641995289</c:v>
                </c:pt>
                <c:pt idx="80">
                  <c:v>68.840216662507061</c:v>
                </c:pt>
                <c:pt idx="81">
                  <c:v>34.740975146398846</c:v>
                </c:pt>
                <c:pt idx="82">
                  <c:v>-1.1874156166953374</c:v>
                </c:pt>
                <c:pt idx="83">
                  <c:v>-37.053287686172403</c:v>
                </c:pt>
                <c:pt idx="84">
                  <c:v>-70.968264797062147</c:v>
                </c:pt>
                <c:pt idx="85">
                  <c:v>-101.14668737641041</c:v>
                </c:pt>
                <c:pt idx="86">
                  <c:v>-125.999629416711</c:v>
                </c:pt>
                <c:pt idx="87">
                  <c:v>-144.21855711812572</c:v>
                </c:pt>
                <c:pt idx="88">
                  <c:v>-154.84422458310846</c:v>
                </c:pt>
                <c:pt idx="89">
                  <c:v>-157.31717913192315</c:v>
                </c:pt>
                <c:pt idx="90">
                  <c:v>-151.50721708054158</c:v>
                </c:pt>
                <c:pt idx="91">
                  <c:v>-137.72023910292341</c:v>
                </c:pt>
                <c:pt idx="92">
                  <c:v>-116.68214423557326</c:v>
                </c:pt>
                <c:pt idx="93">
                  <c:v>-89.50061052213816</c:v>
                </c:pt>
                <c:pt idx="94">
                  <c:v>-57.606774587725802</c:v>
                </c:pt>
                <c:pt idx="95">
                  <c:v>-22.679880775275681</c:v>
                </c:pt>
                <c:pt idx="96">
                  <c:v>13.44113285295316</c:v>
                </c:pt>
                <c:pt idx="97">
                  <c:v>48.854456557885015</c:v>
                </c:pt>
                <c:pt idx="98">
                  <c:v>81.695541226687581</c:v>
                </c:pt>
                <c:pt idx="99">
                  <c:v>110.23526886428442</c:v>
                </c:pt>
                <c:pt idx="100">
                  <c:v>132.97099249264716</c:v>
                </c:pt>
                <c:pt idx="101">
                  <c:v>148.70565211045883</c:v>
                </c:pt>
                <c:pt idx="102">
                  <c:v>156.61080117382662</c:v>
                </c:pt>
                <c:pt idx="103">
                  <c:v>156.27022518688105</c:v>
                </c:pt>
                <c:pt idx="104">
                  <c:v>147.70185583713058</c:v>
                </c:pt>
                <c:pt idx="105">
                  <c:v>131.35682687306522</c:v>
                </c:pt>
                <c:pt idx="106">
                  <c:v>108.09572143305677</c:v>
                </c:pt>
                <c:pt idx="107">
                  <c:v>79.143261428921292</c:v>
                </c:pt>
                <c:pt idx="108">
                  <c:v>46.023824636233265</c:v>
                </c:pt>
                <c:pt idx="109">
                  <c:v>10.481184585087831</c:v>
                </c:pt>
                <c:pt idx="110">
                  <c:v>-25.613300968684406</c:v>
                </c:pt>
                <c:pt idx="111">
                  <c:v>-60.359219017303431</c:v>
                </c:pt>
                <c:pt idx="112">
                  <c:v>-91.927160064734679</c:v>
                </c:pt>
                <c:pt idx="113">
                  <c:v>-118.65503848003054</c:v>
                </c:pt>
                <c:pt idx="114">
                  <c:v>-139.13560307145735</c:v>
                </c:pt>
                <c:pt idx="115">
                  <c:v>-152.29053035665845</c:v>
                </c:pt>
                <c:pt idx="116">
                  <c:v>-157.42719943951744</c:v>
                </c:pt>
                <c:pt idx="117">
                  <c:v>-154.27515923611014</c:v>
                </c:pt>
                <c:pt idx="118">
                  <c:v>-143.00036801157549</c:v>
                </c:pt>
                <c:pt idx="119">
                  <c:v>-124.1964555011577</c:v>
                </c:pt>
                <c:pt idx="120">
                  <c:v>-98.853467674029417</c:v>
                </c:pt>
                <c:pt idx="121">
                  <c:v>-68.305739761283675</c:v>
                </c:pt>
                <c:pt idx="122">
                  <c:v>-34.161642088545101</c:v>
                </c:pt>
                <c:pt idx="123">
                  <c:v>1.7811023302547635</c:v>
                </c:pt>
                <c:pt idx="124">
                  <c:v>37.630069819291961</c:v>
                </c:pt>
                <c:pt idx="125">
                  <c:v>71.497774157714289</c:v>
                </c:pt>
                <c:pt idx="126">
                  <c:v>101.60104473425523</c:v>
                </c:pt>
                <c:pt idx="127">
                  <c:v>126.35491237419335</c:v>
                </c:pt>
                <c:pt idx="128">
                  <c:v>144.45605965011379</c:v>
                </c:pt>
                <c:pt idx="129">
                  <c:v>154.95144192899372</c:v>
                </c:pt>
                <c:pt idx="130">
                  <c:v>157.28846618454679</c:v>
                </c:pt>
                <c:pt idx="131">
                  <c:v>151.34408560708476</c:v>
                </c:pt>
                <c:pt idx="132">
                  <c:v>137.43127814875973</c:v>
                </c:pt>
                <c:pt idx="133">
                  <c:v>116.28256790190235</c:v>
                </c:pt>
                <c:pt idx="134">
                  <c:v>89.011456927401994</c:v>
                </c:pt>
                <c:pt idx="135">
                  <c:v>57.053798188315973</c:v>
                </c:pt>
                <c:pt idx="136">
                  <c:v>22.092196366052999</c:v>
                </c:pt>
                <c:pt idx="137">
                  <c:v>-14.032583063543795</c:v>
                </c:pt>
                <c:pt idx="138">
                  <c:v>-49.418532087955207</c:v>
                </c:pt>
                <c:pt idx="139">
                  <c:v>-82.202542900358637</c:v>
                </c:pt>
                <c:pt idx="140">
                  <c:v>-110.65850250484688</c:v>
                </c:pt>
                <c:pt idx="141">
                  <c:v>-133.288174399322</c:v>
                </c:pt>
                <c:pt idx="142">
                  <c:v>-148.90008231891554</c:v>
                </c:pt>
                <c:pt idx="143">
                  <c:v>-156.67224272704567</c:v>
                </c:pt>
                <c:pt idx="144">
                  <c:v>-156.1954431218158</c:v>
                </c:pt>
                <c:pt idx="145">
                  <c:v>-147.49478750894809</c:v>
                </c:pt>
                <c:pt idx="146">
                  <c:v>-131.02837464921473</c:v>
                </c:pt>
                <c:pt idx="147">
                  <c:v>-107.66317867203939</c:v>
                </c:pt>
                <c:pt idx="148">
                  <c:v>-78.629401966597754</c:v>
                </c:pt>
                <c:pt idx="149">
                  <c:v>-45.455703719170643</c:v>
                </c:pt>
                <c:pt idx="150">
                  <c:v>-9.8887143830874198</c:v>
                </c:pt>
                <c:pt idx="151">
                  <c:v>26.198926270102948</c:v>
                </c:pt>
                <c:pt idx="152">
                  <c:v>60.907165623908497</c:v>
                </c:pt>
                <c:pt idx="153">
                  <c:v>92.408578005599807</c:v>
                </c:pt>
                <c:pt idx="154">
                  <c:v>119.04458058915804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3D-4554-A1D6-EAE3A6603FDA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VC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Sheet2!$A$2:$A$156</c:f>
              <c:numCache>
                <c:formatCode>General</c:formatCode>
                <c:ptCount val="15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</c:numCache>
            </c:numRef>
          </c:xVal>
          <c:yVal>
            <c:numRef>
              <c:f>Sheet2!$C$2:$C$156</c:f>
              <c:numCache>
                <c:formatCode>0.00</c:formatCode>
                <c:ptCount val="155"/>
                <c:pt idx="0">
                  <c:v>8.180459658799594E-15</c:v>
                </c:pt>
                <c:pt idx="1">
                  <c:v>30.440047031791032</c:v>
                </c:pt>
                <c:pt idx="2">
                  <c:v>59.277393250729638</c:v>
                </c:pt>
                <c:pt idx="3">
                  <c:v>84.993721744318009</c:v>
                </c:pt>
                <c:pt idx="4">
                  <c:v>106.23504049877211</c:v>
                </c:pt>
                <c:pt idx="5">
                  <c:v>121.8829715169008</c:v>
                </c:pt>
                <c:pt idx="6">
                  <c:v>131.11363460771679</c:v>
                </c:pt>
                <c:pt idx="7">
                  <c:v>133.44102555370472</c:v>
                </c:pt>
                <c:pt idx="8">
                  <c:v>128.74260474915815</c:v>
                </c:pt>
                <c:pt idx="9">
                  <c:v>117.26574904059461</c:v>
                </c:pt>
                <c:pt idx="10">
                  <c:v>99.614727072996644</c:v>
                </c:pt>
                <c:pt idx="11">
                  <c:v>76.718883903735488</c:v>
                </c:pt>
                <c:pt idx="12">
                  <c:v>49.783709998052245</c:v>
                </c:pt>
                <c:pt idx="13">
                  <c:v>20.227370875463997</c:v>
                </c:pt>
                <c:pt idx="14">
                  <c:v>-10.393960811364355</c:v>
                </c:pt>
                <c:pt idx="15">
                  <c:v>-40.468039419912849</c:v>
                </c:pt>
                <c:pt idx="16">
                  <c:v>-68.411432763583164</c:v>
                </c:pt>
                <c:pt idx="17">
                  <c:v>-92.752891498411245</c:v>
                </c:pt>
                <c:pt idx="18">
                  <c:v>-112.21081196394354</c:v>
                </c:pt>
                <c:pt idx="19">
                  <c:v>-125.76071397741443</c:v>
                </c:pt>
                <c:pt idx="20">
                  <c:v>-132.68918080367953</c:v>
                </c:pt>
                <c:pt idx="21">
                  <c:v>-132.63142130418777</c:v>
                </c:pt>
                <c:pt idx="22">
                  <c:v>-125.59047657794557</c:v>
                </c:pt>
                <c:pt idx="23">
                  <c:v>-111.93705984442374</c:v>
                </c:pt>
                <c:pt idx="24">
                  <c:v>-92.390037998741562</c:v>
                </c:pt>
                <c:pt idx="25">
                  <c:v>-67.978582505982516</c:v>
                </c:pt>
                <c:pt idx="26">
                  <c:v>-39.987982430263251</c:v>
                </c:pt>
                <c:pt idx="27">
                  <c:v>-9.8919726001377679</c:v>
                </c:pt>
                <c:pt idx="28">
                  <c:v>20.724860095681496</c:v>
                </c:pt>
                <c:pt idx="29">
                  <c:v>50.250506891330794</c:v>
                </c:pt>
                <c:pt idx="30">
                  <c:v>77.130411117762975</c:v>
                </c:pt>
                <c:pt idx="31">
                  <c:v>99.949317262787048</c:v>
                </c:pt>
                <c:pt idx="32">
                  <c:v>117.5057856772184</c:v>
                </c:pt>
                <c:pt idx="33">
                  <c:v>128.8754496487048</c:v>
                </c:pt>
                <c:pt idx="34">
                  <c:v>133.45968429109126</c:v>
                </c:pt>
                <c:pt idx="35">
                  <c:v>131.01712478059852</c:v>
                </c:pt>
                <c:pt idx="36">
                  <c:v>121.67637447019845</c:v>
                </c:pt>
                <c:pt idx="37">
                  <c:v>105.92923378646364</c:v>
                </c:pt>
                <c:pt idx="38">
                  <c:v>84.604806414666527</c:v>
                </c:pt>
                <c:pt idx="39">
                  <c:v>58.825846108988401</c:v>
                </c:pt>
                <c:pt idx="40">
                  <c:v>29.949642514653704</c:v>
                </c:pt>
                <c:pt idx="41">
                  <c:v>-0.50344157374669185</c:v>
                </c:pt>
                <c:pt idx="42">
                  <c:v>-30.930018928480585</c:v>
                </c:pt>
                <c:pt idx="43">
                  <c:v>-59.728097929501565</c:v>
                </c:pt>
                <c:pt idx="44">
                  <c:v>-85.381429125048896</c:v>
                </c:pt>
                <c:pt idx="45">
                  <c:v>-106.53933737600305</c:v>
                </c:pt>
                <c:pt idx="46">
                  <c:v>-122.08783633678914</c:v>
                </c:pt>
                <c:pt idx="47">
                  <c:v>-131.20828101986649</c:v>
                </c:pt>
                <c:pt idx="48">
                  <c:v>-133.42047032397267</c:v>
                </c:pt>
                <c:pt idx="49">
                  <c:v>-128.60793013222576</c:v>
                </c:pt>
                <c:pt idx="50">
                  <c:v>-117.02404579810913</c:v>
                </c:pt>
                <c:pt idx="51">
                  <c:v>-99.278721137437529</c:v>
                </c:pt>
                <c:pt idx="52">
                  <c:v>-76.306266344550963</c:v>
                </c:pt>
                <c:pt idx="53">
                  <c:v>-49.316205568059338</c:v>
                </c:pt>
                <c:pt idx="54">
                  <c:v>-19.729594179534267</c:v>
                </c:pt>
                <c:pt idx="55">
                  <c:v>10.895801301399173</c:v>
                </c:pt>
                <c:pt idx="56">
                  <c:v>40.947521269144588</c:v>
                </c:pt>
                <c:pt idx="57">
                  <c:v>68.843310743293543</c:v>
                </c:pt>
                <c:pt idx="58">
                  <c:v>93.114426774182263</c:v>
                </c:pt>
                <c:pt idx="59">
                  <c:v>112.48296931944502</c:v>
                </c:pt>
                <c:pt idx="60">
                  <c:v>125.92916403876495</c:v>
                </c:pt>
                <c:pt idx="61">
                  <c:v>132.74505449620364</c:v>
                </c:pt>
                <c:pt idx="62">
                  <c:v>132.57177681861918</c:v>
                </c:pt>
                <c:pt idx="63">
                  <c:v>125.41845425981025</c:v>
                </c:pt>
                <c:pt idx="64">
                  <c:v>111.66171685151178</c:v>
                </c:pt>
                <c:pt idx="65">
                  <c:v>92.025871432128028</c:v>
                </c:pt>
                <c:pt idx="66">
                  <c:v>67.544766122255893</c:v>
                </c:pt>
                <c:pt idx="67">
                  <c:v>39.507357122872442</c:v>
                </c:pt>
                <c:pt idx="68">
                  <c:v>9.3898438020878103</c:v>
                </c:pt>
                <c:pt idx="69">
                  <c:v>-21.222054769759211</c:v>
                </c:pt>
                <c:pt idx="70">
                  <c:v>-50.716589613673463</c:v>
                </c:pt>
                <c:pt idx="71">
                  <c:v>-77.540842137917039</c:v>
                </c:pt>
                <c:pt idx="72">
                  <c:v>-100.28248695153823</c:v>
                </c:pt>
                <c:pt idx="73">
                  <c:v>-117.74415229652612</c:v>
                </c:pt>
                <c:pt idx="74">
                  <c:v>-129.00646294284439</c:v>
                </c:pt>
                <c:pt idx="75">
                  <c:v>-133.47644627095016</c:v>
                </c:pt>
                <c:pt idx="76">
                  <c:v>-130.91875291013091</c:v>
                </c:pt>
                <c:pt idx="77">
                  <c:v>-121.46804813288549</c:v>
                </c:pt>
                <c:pt idx="78">
                  <c:v>-105.62192158527117</c:v>
                </c:pt>
                <c:pt idx="79">
                  <c:v>-84.21468866344685</c:v>
                </c:pt>
                <c:pt idx="80">
                  <c:v>-58.37346292176732</c:v>
                </c:pt>
                <c:pt idx="81">
                  <c:v>-29.458812346807541</c:v>
                </c:pt>
                <c:pt idx="82">
                  <c:v>1.0068759924692605</c:v>
                </c:pt>
                <c:pt idx="83">
                  <c:v>31.41955124113268</c:v>
                </c:pt>
                <c:pt idx="84">
                  <c:v>60.177953739789189</c:v>
                </c:pt>
                <c:pt idx="85">
                  <c:v>85.767923046676145</c:v>
                </c:pt>
                <c:pt idx="86">
                  <c:v>106.84212009342144</c:v>
                </c:pt>
                <c:pt idx="87">
                  <c:v>122.29096601827911</c:v>
                </c:pt>
                <c:pt idx="88">
                  <c:v>131.30106267191175</c:v>
                </c:pt>
                <c:pt idx="89">
                  <c:v>133.39801889403063</c:v>
                </c:pt>
                <c:pt idx="90">
                  <c:v>128.47142771193313</c:v>
                </c:pt>
                <c:pt idx="91">
                  <c:v>116.78067938490146</c:v>
                </c:pt>
                <c:pt idx="92">
                  <c:v>98.941304231499757</c:v>
                </c:pt>
                <c:pt idx="93">
                  <c:v>75.892564304420517</c:v>
                </c:pt>
                <c:pt idx="94">
                  <c:v>48.848000245627055</c:v>
                </c:pt>
                <c:pt idx="95">
                  <c:v>19.231537082403268</c:v>
                </c:pt>
                <c:pt idx="96">
                  <c:v>-11.397486937976158</c:v>
                </c:pt>
                <c:pt idx="97">
                  <c:v>-41.426421163458379</c:v>
                </c:pt>
                <c:pt idx="98">
                  <c:v>-69.274210307170549</c:v>
                </c:pt>
                <c:pt idx="99">
                  <c:v>-93.47463868783737</c:v>
                </c:pt>
                <c:pt idx="100">
                  <c:v>-112.75352804296922</c:v>
                </c:pt>
                <c:pt idx="101">
                  <c:v>-126.09582436794871</c:v>
                </c:pt>
                <c:pt idx="102">
                  <c:v>-132.79904158767121</c:v>
                </c:pt>
                <c:pt idx="103">
                  <c:v>-132.51024819465403</c:v>
                </c:pt>
                <c:pt idx="104">
                  <c:v>-125.24464946782632</c:v>
                </c:pt>
                <c:pt idx="105">
                  <c:v>-111.38478689844082</c:v>
                </c:pt>
                <c:pt idx="106">
                  <c:v>-91.660396974183598</c:v>
                </c:pt>
                <c:pt idx="107">
                  <c:v>-67.109989777894157</c:v>
                </c:pt>
                <c:pt idx="108">
                  <c:v>-39.026170328489108</c:v>
                </c:pt>
                <c:pt idx="109">
                  <c:v>-8.8875815535747318</c:v>
                </c:pt>
                <c:pt idx="110">
                  <c:v>21.718947831461886</c:v>
                </c:pt>
                <c:pt idx="111">
                  <c:v>51.181951541014868</c:v>
                </c:pt>
                <c:pt idx="112">
                  <c:v>77.950171131066128</c:v>
                </c:pt>
                <c:pt idx="113">
                  <c:v>100.61423140417328</c:v>
                </c:pt>
                <c:pt idx="114">
                  <c:v>117.98084551080193</c:v>
                </c:pt>
                <c:pt idx="115">
                  <c:v>129.13564276958886</c:v>
                </c:pt>
                <c:pt idx="116">
                  <c:v>133.49131125505673</c:v>
                </c:pt>
                <c:pt idx="117">
                  <c:v>130.81852039439522</c:v>
                </c:pt>
                <c:pt idx="118">
                  <c:v>121.25799546573849</c:v>
                </c:pt>
                <c:pt idx="119">
                  <c:v>105.3131082627783</c:v>
                </c:pt>
                <c:pt idx="120">
                  <c:v>83.823374035091447</c:v>
                </c:pt>
                <c:pt idx="121">
                  <c:v>57.920250118427951</c:v>
                </c:pt>
                <c:pt idx="122">
                  <c:v>28.967563504030469</c:v>
                </c:pt>
                <c:pt idx="123">
                  <c:v>-1.5102961012554883</c:v>
                </c:pt>
                <c:pt idx="124">
                  <c:v>-31.90863701241453</c:v>
                </c:pt>
                <c:pt idx="125">
                  <c:v>-60.626954288150188</c:v>
                </c:pt>
                <c:pt idx="126">
                  <c:v>-86.153198016269329</c:v>
                </c:pt>
                <c:pt idx="127">
                  <c:v>-107.14338434781804</c:v>
                </c:pt>
                <c:pt idx="128">
                  <c:v>-122.49235767445045</c:v>
                </c:pt>
                <c:pt idx="129">
                  <c:v>-131.39197824522097</c:v>
                </c:pt>
                <c:pt idx="130">
                  <c:v>-133.37367158296291</c:v>
                </c:pt>
                <c:pt idx="131">
                  <c:v>-128.33309942828043</c:v>
                </c:pt>
                <c:pt idx="132">
                  <c:v>-116.535653259745</c:v>
                </c:pt>
                <c:pt idx="133">
                  <c:v>-98.602481150621614</c:v>
                </c:pt>
                <c:pt idx="134">
                  <c:v>-75.477783662962551</c:v>
                </c:pt>
                <c:pt idx="135">
                  <c:v>-48.379100684985765</c:v>
                </c:pt>
                <c:pt idx="136">
                  <c:v>-18.733206662560992</c:v>
                </c:pt>
                <c:pt idx="137">
                  <c:v>11.899010591035594</c:v>
                </c:pt>
                <c:pt idx="138">
                  <c:v>41.90473229663008</c:v>
                </c:pt>
                <c:pt idx="139">
                  <c:v>69.704125331180478</c:v>
                </c:pt>
                <c:pt idx="140">
                  <c:v>93.83352211997034</c:v>
                </c:pt>
                <c:pt idx="141">
                  <c:v>113.02248428927957</c:v>
                </c:pt>
                <c:pt idx="142">
                  <c:v>126.26069259635452</c:v>
                </c:pt>
                <c:pt idx="143">
                  <c:v>132.8511413108065</c:v>
                </c:pt>
                <c:pt idx="144">
                  <c:v>132.4468363067499</c:v>
                </c:pt>
                <c:pt idx="145">
                  <c:v>125.0690646721437</c:v>
                </c:pt>
                <c:pt idx="146">
                  <c:v>111.10627392099765</c:v>
                </c:pt>
                <c:pt idx="147">
                  <c:v>91.293619819107079</c:v>
                </c:pt>
                <c:pt idx="148">
                  <c:v>66.674259652028979</c:v>
                </c:pt>
                <c:pt idx="149">
                  <c:v>38.544428885840553</c:v>
                </c:pt>
                <c:pt idx="150">
                  <c:v>8.3851929928557816</c:v>
                </c:pt>
                <c:pt idx="151">
                  <c:v>-22.215532218841108</c:v>
                </c:pt>
                <c:pt idx="152">
                  <c:v>-51.64658605953359</c:v>
                </c:pt>
                <c:pt idx="153">
                  <c:v>-78.358392279740542</c:v>
                </c:pt>
                <c:pt idx="154">
                  <c:v>-100.94454590587011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3D-4554-A1D6-EAE3A6603FDA}"/>
            </c:ext>
          </c:extLst>
        </c:ser>
        <c:ser>
          <c:idx val="2"/>
          <c:order val="2"/>
          <c:tx>
            <c:strRef>
              <c:f>Sheet2!$D$1</c:f>
              <c:strCache>
                <c:ptCount val="1"/>
                <c:pt idx="0">
                  <c:v>VR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Sheet2!$A$2:$A$156</c:f>
              <c:numCache>
                <c:formatCode>General</c:formatCode>
                <c:ptCount val="15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</c:numCache>
            </c:numRef>
          </c:xVal>
          <c:yVal>
            <c:numRef>
              <c:f>Sheet2!$D$2:$D$156</c:f>
              <c:numCache>
                <c:formatCode>0.00</c:formatCode>
                <c:ptCount val="155"/>
                <c:pt idx="0">
                  <c:v>70.018819930462101</c:v>
                </c:pt>
                <c:pt idx="1">
                  <c:v>68.175537305104825</c:v>
                </c:pt>
                <c:pt idx="2">
                  <c:v>62.742740217387293</c:v>
                </c:pt>
                <c:pt idx="3">
                  <c:v>54.006471205267914</c:v>
                </c:pt>
                <c:pt idx="4">
                  <c:v>42.426704112821184</c:v>
                </c:pt>
                <c:pt idx="5">
                  <c:v>28.613125978714375</c:v>
                </c:pt>
                <c:pt idx="6">
                  <c:v>13.29303636594789</c:v>
                </c:pt>
                <c:pt idx="7">
                  <c:v>-2.7269457327510422</c:v>
                </c:pt>
                <c:pt idx="8">
                  <c:v>-18.60335124177125</c:v>
                </c:pt>
                <c:pt idx="9">
                  <c:v>-33.500270545470357</c:v>
                </c:pt>
                <c:pt idx="10">
                  <c:v>-46.633365017429632</c:v>
                </c:pt>
                <c:pt idx="11">
                  <c:v>-57.311163282342314</c:v>
                </c:pt>
                <c:pt idx="12">
                  <c:v>-64.971467918477202</c:v>
                </c:pt>
                <c:pt idx="13">
                  <c:v>-69.210955749158202</c:v>
                </c:pt>
                <c:pt idx="14">
                  <c:v>-69.806413236468856</c:v>
                </c:pt>
                <c:pt idx="15">
                  <c:v>-66.726488911144486</c:v>
                </c:pt>
                <c:pt idx="16">
                  <c:v>-60.133344060733897</c:v>
                </c:pt>
                <c:pt idx="17">
                  <c:v>-50.374114765545094</c:v>
                </c:pt>
                <c:pt idx="18">
                  <c:v>-37.962634815252493</c:v>
                </c:pt>
                <c:pt idx="19">
                  <c:v>-23.552381814022041</c:v>
                </c:pt>
                <c:pt idx="20">
                  <c:v>-7.9020708904591972</c:v>
                </c:pt>
                <c:pt idx="21">
                  <c:v>8.1642924598994906</c:v>
                </c:pt>
                <c:pt idx="22">
                  <c:v>23.800797139271957</c:v>
                </c:pt>
                <c:pt idx="23">
                  <c:v>38.184164565544599</c:v>
                </c:pt>
                <c:pt idx="24">
                  <c:v>50.557095164194266</c:v>
                </c:pt>
                <c:pt idx="25">
                  <c:v>60.268140995370146</c:v>
                </c:pt>
                <c:pt idx="26">
                  <c:v>66.806005179963662</c:v>
                </c:pt>
                <c:pt idx="27">
                  <c:v>69.826462223447109</c:v>
                </c:pt>
                <c:pt idx="28">
                  <c:v>69.170481853832982</c:v>
                </c:pt>
                <c:pt idx="29">
                  <c:v>64.872602134433009</c:v>
                </c:pt>
                <c:pt idx="30">
                  <c:v>57.159110998134764</c:v>
                </c:pt>
                <c:pt idx="31">
                  <c:v>46.436131947348159</c:v>
                </c:pt>
                <c:pt idx="32">
                  <c:v>33.268241220176527</c:v>
                </c:pt>
                <c:pt idx="33">
                  <c:v>18.348742251727838</c:v>
                </c:pt>
                <c:pt idx="34">
                  <c:v>2.4631625117563365</c:v>
                </c:pt>
                <c:pt idx="35">
                  <c:v>-13.552105351090157</c:v>
                </c:pt>
                <c:pt idx="36">
                  <c:v>-28.853840470725991</c:v>
                </c:pt>
                <c:pt idx="37">
                  <c:v>-42.63639023798553</c:v>
                </c:pt>
                <c:pt idx="38">
                  <c:v>-54.174088766344354</c:v>
                </c:pt>
                <c:pt idx="39">
                  <c:v>-62.859463971724018</c:v>
                </c:pt>
                <c:pt idx="40">
                  <c:v>-68.235221623039735</c:v>
                </c:pt>
                <c:pt idx="41">
                  <c:v>-70.018322369252971</c:v>
                </c:pt>
                <c:pt idx="42">
                  <c:v>-68.114884061877916</c:v>
                </c:pt>
                <c:pt idx="43">
                  <c:v>-62.625124749830803</c:v>
                </c:pt>
                <c:pt idx="44">
                  <c:v>-53.838086092692272</c:v>
                </c:pt>
                <c:pt idx="45">
                  <c:v>-42.216415010279825</c:v>
                </c:pt>
                <c:pt idx="46">
                  <c:v>-28.372004830847469</c:v>
                </c:pt>
                <c:pt idx="47">
                  <c:v>-13.033778457334959</c:v>
                </c:pt>
                <c:pt idx="48">
                  <c:v>2.9906901978104359</c:v>
                </c:pt>
                <c:pt idx="49">
                  <c:v>18.857695837014543</c:v>
                </c:pt>
                <c:pt idx="50">
                  <c:v>33.731823757766215</c:v>
                </c:pt>
                <c:pt idx="51">
                  <c:v>46.829935324170584</c:v>
                </c:pt>
                <c:pt idx="52">
                  <c:v>57.462401048060748</c:v>
                </c:pt>
                <c:pt idx="53">
                  <c:v>65.069410314147333</c:v>
                </c:pt>
                <c:pt idx="54">
                  <c:v>69.250446003603301</c:v>
                </c:pt>
                <c:pt idx="55">
                  <c:v>69.785372145841691</c:v>
                </c:pt>
                <c:pt idx="56">
                  <c:v>66.646024311218682</c:v>
                </c:pt>
                <c:pt idx="57">
                  <c:v>59.997692498173585</c:v>
                </c:pt>
                <c:pt idx="58">
                  <c:v>50.190418439222483</c:v>
                </c:pt>
                <c:pt idx="59">
                  <c:v>37.740565531890063</c:v>
                </c:pt>
                <c:pt idx="60">
                  <c:v>23.303631757294283</c:v>
                </c:pt>
                <c:pt idx="61">
                  <c:v>7.6397370151013861</c:v>
                </c:pt>
                <c:pt idx="62">
                  <c:v>-8.4263979966710529</c:v>
                </c:pt>
                <c:pt idx="63">
                  <c:v>-24.048874202510042</c:v>
                </c:pt>
                <c:pt idx="64">
                  <c:v>-38.405151634336171</c:v>
                </c:pt>
                <c:pt idx="65">
                  <c:v>-50.739357034611785</c:v>
                </c:pt>
                <c:pt idx="66">
                  <c:v>-60.402081386318258</c:v>
                </c:pt>
                <c:pt idx="67">
                  <c:v>-66.884571987573352</c:v>
                </c:pt>
                <c:pt idx="68">
                  <c:v>-69.845518821835824</c:v>
                </c:pt>
                <c:pt idx="69">
                  <c:v>-69.129024892851675</c:v>
                </c:pt>
                <c:pt idx="70">
                  <c:v>-64.772814367117334</c:v>
                </c:pt>
                <c:pt idx="71">
                  <c:v>-57.006246356438993</c:v>
                </c:pt>
                <c:pt idx="72">
                  <c:v>-46.238238917046601</c:v>
                </c:pt>
                <c:pt idx="73">
                  <c:v>-33.0357390795374</c:v>
                </c:pt>
                <c:pt idx="74">
                  <c:v>-18.093872485444091</c:v>
                </c:pt>
                <c:pt idx="75">
                  <c:v>-2.1993442837721191</c:v>
                </c:pt>
                <c:pt idx="76">
                  <c:v>13.810981730815442</c:v>
                </c:pt>
                <c:pt idx="77">
                  <c:v>29.094144885794329</c:v>
                </c:pt>
                <c:pt idx="78">
                  <c:v>42.845470405666767</c:v>
                </c:pt>
                <c:pt idx="79">
                  <c:v>54.34093639370311</c:v>
                </c:pt>
                <c:pt idx="80">
                  <c:v>62.975294353936803</c:v>
                </c:pt>
                <c:pt idx="81">
                  <c:v>68.293936167435803</c:v>
                </c:pt>
                <c:pt idx="82">
                  <c:v>70.016829692697087</c:v>
                </c:pt>
                <c:pt idx="83">
                  <c:v>68.053262755376423</c:v>
                </c:pt>
                <c:pt idx="84">
                  <c:v>62.506619240631636</c:v>
                </c:pt>
                <c:pt idx="85">
                  <c:v>53.668935821743837</c:v>
                </c:pt>
                <c:pt idx="86">
                  <c:v>42.005525919036913</c:v>
                </c:pt>
                <c:pt idx="87">
                  <c:v>28.130480453992579</c:v>
                </c:pt>
                <c:pt idx="88">
                  <c:v>12.774335309882169</c:v>
                </c:pt>
                <c:pt idx="89">
                  <c:v>-3.2543921585398645</c:v>
                </c:pt>
                <c:pt idx="90">
                  <c:v>-19.11177242265617</c:v>
                </c:pt>
                <c:pt idx="91">
                  <c:v>-33.962897566179166</c:v>
                </c:pt>
                <c:pt idx="92">
                  <c:v>-47.025840073870654</c:v>
                </c:pt>
                <c:pt idx="93">
                  <c:v>-57.612822145865884</c:v>
                </c:pt>
                <c:pt idx="94">
                  <c:v>-65.16642792946466</c:v>
                </c:pt>
                <c:pt idx="95">
                  <c:v>-69.288952055924199</c:v>
                </c:pt>
                <c:pt idx="96">
                  <c:v>-69.763339250606194</c:v>
                </c:pt>
                <c:pt idx="97">
                  <c:v>-66.564612523766613</c:v>
                </c:pt>
                <c:pt idx="98">
                  <c:v>-59.861188235598462</c:v>
                </c:pt>
                <c:pt idx="99">
                  <c:v>-50.00600879595811</c:v>
                </c:pt>
                <c:pt idx="100">
                  <c:v>-37.5179598715537</c:v>
                </c:pt>
                <c:pt idx="101">
                  <c:v>-23.054550504377843</c:v>
                </c:pt>
                <c:pt idx="102">
                  <c:v>-7.3772945621712918</c:v>
                </c:pt>
                <c:pt idx="103">
                  <c:v>8.6883837756739712</c:v>
                </c:pt>
                <c:pt idx="104">
                  <c:v>24.296609478012357</c:v>
                </c:pt>
                <c:pt idx="105">
                  <c:v>38.625592880912144</c:v>
                </c:pt>
                <c:pt idx="106">
                  <c:v>50.92089778645316</c:v>
                </c:pt>
                <c:pt idx="107">
                  <c:v>60.535163329988954</c:v>
                </c:pt>
                <c:pt idx="108">
                  <c:v>66.962188217365465</c:v>
                </c:pt>
                <c:pt idx="109">
                  <c:v>69.863582760798593</c:v>
                </c:pt>
                <c:pt idx="110">
                  <c:v>69.086585455409306</c:v>
                </c:pt>
                <c:pt idx="111">
                  <c:v>64.672106034734895</c:v>
                </c:pt>
                <c:pt idx="112">
                  <c:v>56.852571529799249</c:v>
                </c:pt>
                <c:pt idx="113">
                  <c:v>46.039688739022019</c:v>
                </c:pt>
                <c:pt idx="114">
                  <c:v>32.802767427921559</c:v>
                </c:pt>
                <c:pt idx="115">
                  <c:v>17.83874556518181</c:v>
                </c:pt>
                <c:pt idx="116">
                  <c:v>1.935494798238178</c:v>
                </c:pt>
                <c:pt idx="117">
                  <c:v>-14.069661825919411</c:v>
                </c:pt>
                <c:pt idx="118">
                  <c:v>-29.334035808663572</c:v>
                </c:pt>
                <c:pt idx="119">
                  <c:v>-43.053941644374781</c:v>
                </c:pt>
                <c:pt idx="120">
                  <c:v>-54.50701171607178</c:v>
                </c:pt>
                <c:pt idx="121">
                  <c:v>-63.090229717820684</c:v>
                </c:pt>
                <c:pt idx="122">
                  <c:v>-68.351680103829949</c:v>
                </c:pt>
                <c:pt idx="123">
                  <c:v>-70.014341922008654</c:v>
                </c:pt>
                <c:pt idx="124">
                  <c:v>-67.990674261374906</c:v>
                </c:pt>
                <c:pt idx="125">
                  <c:v>-62.387225374014349</c:v>
                </c:pt>
                <c:pt idx="126">
                  <c:v>-53.499022796421073</c:v>
                </c:pt>
                <c:pt idx="127">
                  <c:v>-41.794039836291155</c:v>
                </c:pt>
                <c:pt idx="128">
                  <c:v>-27.888556280743593</c:v>
                </c:pt>
                <c:pt idx="129">
                  <c:v>-12.514710610848445</c:v>
                </c:pt>
                <c:pt idx="130">
                  <c:v>3.5180478671529833</c:v>
                </c:pt>
                <c:pt idx="131">
                  <c:v>19.365577387707784</c:v>
                </c:pt>
                <c:pt idx="132">
                  <c:v>34.193488686640443</c:v>
                </c:pt>
                <c:pt idx="133">
                  <c:v>47.221076482291693</c:v>
                </c:pt>
                <c:pt idx="134">
                  <c:v>57.762424437942045</c:v>
                </c:pt>
                <c:pt idx="135">
                  <c:v>65.262519385595084</c:v>
                </c:pt>
                <c:pt idx="136">
                  <c:v>69.326473358864959</c:v>
                </c:pt>
                <c:pt idx="137">
                  <c:v>69.740314863898462</c:v>
                </c:pt>
                <c:pt idx="138">
                  <c:v>66.482254705829462</c:v>
                </c:pt>
                <c:pt idx="139">
                  <c:v>59.723833213035462</c:v>
                </c:pt>
                <c:pt idx="140">
                  <c:v>49.820888456620196</c:v>
                </c:pt>
                <c:pt idx="141">
                  <c:v>37.294820997961367</c:v>
                </c:pt>
                <c:pt idx="142">
                  <c:v>22.805141595267365</c:v>
                </c:pt>
                <c:pt idx="143">
                  <c:v>7.1147472615557907</c:v>
                </c:pt>
                <c:pt idx="144">
                  <c:v>-8.9502460735116571</c:v>
                </c:pt>
                <c:pt idx="145">
                  <c:v>-24.543999444913318</c:v>
                </c:pt>
                <c:pt idx="146">
                  <c:v>-38.845485172314916</c:v>
                </c:pt>
                <c:pt idx="147">
                  <c:v>-51.101714839623419</c:v>
                </c:pt>
                <c:pt idx="148">
                  <c:v>-60.667384934993919</c:v>
                </c:pt>
                <c:pt idx="149">
                  <c:v>-67.038852766241888</c:v>
                </c:pt>
                <c:pt idx="150">
                  <c:v>-69.880653783606931</c:v>
                </c:pt>
                <c:pt idx="151">
                  <c:v>-69.043164144664104</c:v>
                </c:pt>
                <c:pt idx="152">
                  <c:v>-64.570478568573478</c:v>
                </c:pt>
                <c:pt idx="153">
                  <c:v>-56.69808870227461</c:v>
                </c:pt>
                <c:pt idx="154">
                  <c:v>-45.840484235111006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3D-4554-A1D6-EAE3A6603FDA}"/>
            </c:ext>
          </c:extLst>
        </c:ser>
        <c:ser>
          <c:idx val="3"/>
          <c:order val="3"/>
          <c:tx>
            <c:strRef>
              <c:f>Sheet2!$E$1</c:f>
              <c:strCache>
                <c:ptCount val="1"/>
                <c:pt idx="0">
                  <c:v>VS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Sheet2!$A$2:$A$156</c:f>
              <c:numCache>
                <c:formatCode>General</c:formatCode>
                <c:ptCount val="15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</c:numCache>
            </c:numRef>
          </c:xVal>
          <c:yVal>
            <c:numRef>
              <c:f>Sheet2!$E$2:$E$156</c:f>
              <c:numCache>
                <c:formatCode>0.00</c:formatCode>
                <c:ptCount val="155"/>
                <c:pt idx="0">
                  <c:v>70.018819930462115</c:v>
                </c:pt>
                <c:pt idx="1">
                  <c:v>62.717432539840019</c:v>
                </c:pt>
                <c:pt idx="2">
                  <c:v>52.113905700923418</c:v>
                </c:pt>
                <c:pt idx="3">
                  <c:v>38.766526365965902</c:v>
                </c:pt>
                <c:pt idx="4">
                  <c:v>23.378048235947134</c:v>
                </c:pt>
                <c:pt idx="5">
                  <c:v>6.7586910316770989</c:v>
                </c:pt>
                <c:pt idx="6">
                  <c:v>-10.216518435205225</c:v>
                </c:pt>
                <c:pt idx="7">
                  <c:v>-26.653817353410524</c:v>
                </c:pt>
                <c:pt idx="8">
                  <c:v>-41.68776447346265</c:v>
                </c:pt>
                <c:pt idx="9">
                  <c:v>-54.52680650884659</c:v>
                </c:pt>
                <c:pt idx="10">
                  <c:v>-64.49495425741469</c:v>
                </c:pt>
                <c:pt idx="11">
                  <c:v>-71.067374150986893</c:v>
                </c:pt>
                <c:pt idx="12">
                  <c:v>-73.898021300249155</c:v>
                </c:pt>
                <c:pt idx="13">
                  <c:v>-72.837859125780597</c:v>
                </c:pt>
                <c:pt idx="14">
                  <c:v>-67.942706292283333</c:v>
                </c:pt>
                <c:pt idx="15">
                  <c:v>-59.47029779658844</c:v>
                </c:pt>
                <c:pt idx="16">
                  <c:v>-47.866714946280176</c:v>
                </c:pt>
                <c:pt idx="17">
                  <c:v>-33.742898704977129</c:v>
                </c:pt>
                <c:pt idx="18">
                  <c:v>-17.842483001590885</c:v>
                </c:pt>
                <c:pt idx="19">
                  <c:v>-1.0026416140035508</c:v>
                </c:pt>
                <c:pt idx="20">
                  <c:v>15.889989919672747</c:v>
                </c:pt>
                <c:pt idx="21">
                  <c:v>31.945996604055019</c:v>
                </c:pt>
                <c:pt idx="22">
                  <c:v>46.320012630826731</c:v>
                </c:pt>
                <c:pt idx="23">
                  <c:v>58.255230786582395</c:v>
                </c:pt>
                <c:pt idx="24">
                  <c:v>67.123249156573934</c:v>
                </c:pt>
                <c:pt idx="25">
                  <c:v>72.457157153076793</c:v>
                </c:pt>
                <c:pt idx="26">
                  <c:v>73.976118853835487</c:v>
                </c:pt>
                <c:pt idx="27">
                  <c:v>71.600159311703706</c:v>
                </c:pt>
                <c:pt idx="28">
                  <c:v>65.45437532056954</c:v>
                </c:pt>
                <c:pt idx="29">
                  <c:v>55.862348936266017</c:v>
                </c:pt>
                <c:pt idx="30">
                  <c:v>43.329110537589287</c:v>
                </c:pt>
                <c:pt idx="31">
                  <c:v>28.514548440356961</c:v>
                </c:pt>
                <c:pt idx="32">
                  <c:v>12.198665076578898</c:v>
                </c:pt>
                <c:pt idx="33">
                  <c:v>-4.7594909621895916</c:v>
                </c:pt>
                <c:pt idx="34">
                  <c:v>-21.467054745765523</c:v>
                </c:pt>
                <c:pt idx="35">
                  <c:v>-37.044355292407182</c:v>
                </c:pt>
                <c:pt idx="36">
                  <c:v>-50.671231180482089</c:v>
                </c:pt>
                <c:pt idx="37">
                  <c:v>-61.630212918578486</c:v>
                </c:pt>
                <c:pt idx="38">
                  <c:v>-69.344298476399103</c:v>
                </c:pt>
                <c:pt idx="39">
                  <c:v>-73.407333054609381</c:v>
                </c:pt>
                <c:pt idx="40">
                  <c:v>-73.605393566482746</c:v>
                </c:pt>
                <c:pt idx="41">
                  <c:v>-69.928051915668291</c:v>
                </c:pt>
                <c:pt idx="42">
                  <c:v>-62.568924046541589</c:v>
                </c:pt>
                <c:pt idx="43">
                  <c:v>-51.915475859053963</c:v>
                </c:pt>
                <c:pt idx="44">
                  <c:v>-38.528622717492958</c:v>
                </c:pt>
                <c:pt idx="45">
                  <c:v>-23.113196660689006</c:v>
                </c:pt>
                <c:pt idx="46">
                  <c:v>-6.4808362464245413</c:v>
                </c:pt>
                <c:pt idx="47">
                  <c:v>10.492747080841953</c:v>
                </c:pt>
                <c:pt idx="48">
                  <c:v>26.91387612779954</c:v>
                </c:pt>
                <c:pt idx="49">
                  <c:v>41.917961005870467</c:v>
                </c:pt>
                <c:pt idx="50">
                  <c:v>54.715020707302791</c:v>
                </c:pt>
                <c:pt idx="51">
                  <c:v>64.631276444429773</c:v>
                </c:pt>
                <c:pt idx="52">
                  <c:v>71.144626818598766</c:v>
                </c:pt>
                <c:pt idx="53">
                  <c:v>73.91213701344202</c:v>
                </c:pt>
                <c:pt idx="54">
                  <c:v>72.788094677259821</c:v>
                </c:pt>
                <c:pt idx="55">
                  <c:v>67.831681833128471</c:v>
                </c:pt>
                <c:pt idx="56">
                  <c:v>59.303858882515996</c:v>
                </c:pt>
                <c:pt idx="57">
                  <c:v>47.653624762925141</c:v>
                </c:pt>
                <c:pt idx="58">
                  <c:v>33.494376676859858</c:v>
                </c:pt>
                <c:pt idx="59">
                  <c:v>17.571614077498204</c:v>
                </c:pt>
                <c:pt idx="60">
                  <c:v>0.72368733053440337</c:v>
                </c:pt>
                <c:pt idx="61">
                  <c:v>-16.162342323159013</c:v>
                </c:pt>
                <c:pt idx="62">
                  <c:v>-32.197407484193377</c:v>
                </c:pt>
                <c:pt idx="63">
                  <c:v>-46.537244937702603</c:v>
                </c:pt>
                <c:pt idx="64">
                  <c:v>-58.426847008471846</c:v>
                </c:pt>
                <c:pt idx="65">
                  <c:v>-67.240213517085905</c:v>
                </c:pt>
                <c:pt idx="66">
                  <c:v>-72.51331135437826</c:v>
                </c:pt>
                <c:pt idx="67">
                  <c:v>-73.968506317574736</c:v>
                </c:pt>
                <c:pt idx="68">
                  <c:v>-71.529180846002035</c:v>
                </c:pt>
                <c:pt idx="69">
                  <c:v>-65.323768017046959</c:v>
                </c:pt>
                <c:pt idx="70">
                  <c:v>-55.678989408198035</c:v>
                </c:pt>
                <c:pt idx="71">
                  <c:v>-43.102652858912236</c:v>
                </c:pt>
                <c:pt idx="72">
                  <c:v>-28.256915848420647</c:v>
                </c:pt>
                <c:pt idx="73">
                  <c:v>-11.92342220103334</c:v>
                </c:pt>
                <c:pt idx="74">
                  <c:v>5.0378522915550725</c:v>
                </c:pt>
                <c:pt idx="75">
                  <c:v>21.733878509255277</c:v>
                </c:pt>
                <c:pt idx="76">
                  <c:v>37.285592935424589</c:v>
                </c:pt>
                <c:pt idx="77">
                  <c:v>50.87418128485448</c:v>
                </c:pt>
                <c:pt idx="78">
                  <c:v>61.784189945715561</c:v>
                </c:pt>
                <c:pt idx="79">
                  <c:v>69.441195372251542</c:v>
                </c:pt>
                <c:pt idx="80">
                  <c:v>73.442048094676551</c:v>
                </c:pt>
                <c:pt idx="81">
                  <c:v>73.576098967027107</c:v>
                </c:pt>
                <c:pt idx="82">
                  <c:v>69.836290068471016</c:v>
                </c:pt>
                <c:pt idx="83">
                  <c:v>62.4195263103367</c:v>
                </c:pt>
                <c:pt idx="84">
                  <c:v>51.716308183358677</c:v>
                </c:pt>
                <c:pt idx="85">
                  <c:v>38.29017149200957</c:v>
                </c:pt>
                <c:pt idx="86">
                  <c:v>22.848016595747353</c:v>
                </c:pt>
                <c:pt idx="87">
                  <c:v>6.2028893541459702</c:v>
                </c:pt>
                <c:pt idx="88">
                  <c:v>-10.768826601314537</c:v>
                </c:pt>
                <c:pt idx="89">
                  <c:v>-27.173552396432392</c:v>
                </c:pt>
                <c:pt idx="90">
                  <c:v>-42.147561791264621</c:v>
                </c:pt>
                <c:pt idx="91">
                  <c:v>-54.90245728420112</c:v>
                </c:pt>
                <c:pt idx="92">
                  <c:v>-64.766680077944159</c:v>
                </c:pt>
                <c:pt idx="93">
                  <c:v>-71.22086836358352</c:v>
                </c:pt>
                <c:pt idx="94">
                  <c:v>-73.925202271563407</c:v>
                </c:pt>
                <c:pt idx="95">
                  <c:v>-72.737295748796612</c:v>
                </c:pt>
                <c:pt idx="96">
                  <c:v>-67.719693335629188</c:v>
                </c:pt>
                <c:pt idx="97">
                  <c:v>-59.136577129339976</c:v>
                </c:pt>
                <c:pt idx="98">
                  <c:v>-47.439857316081429</c:v>
                </c:pt>
                <c:pt idx="99">
                  <c:v>-33.245378619511058</c:v>
                </c:pt>
                <c:pt idx="100">
                  <c:v>-17.300495421875766</c:v>
                </c:pt>
                <c:pt idx="101">
                  <c:v>-0.44472276186772319</c:v>
                </c:pt>
                <c:pt idx="102">
                  <c:v>16.43446502398411</c:v>
                </c:pt>
                <c:pt idx="103">
                  <c:v>32.448360767900994</c:v>
                </c:pt>
                <c:pt idx="104">
                  <c:v>46.753815847316616</c:v>
                </c:pt>
                <c:pt idx="105">
                  <c:v>58.597632855536538</c:v>
                </c:pt>
                <c:pt idx="106">
                  <c:v>67.356222245326336</c:v>
                </c:pt>
                <c:pt idx="107">
                  <c:v>72.568434981016082</c:v>
                </c:pt>
                <c:pt idx="108">
                  <c:v>73.959842525109622</c:v>
                </c:pt>
                <c:pt idx="109">
                  <c:v>71.457185792311691</c:v>
                </c:pt>
                <c:pt idx="110">
                  <c:v>65.192232318186782</c:v>
                </c:pt>
                <c:pt idx="111">
                  <c:v>55.494838558446332</c:v>
                </c:pt>
                <c:pt idx="112">
                  <c:v>42.875582596130698</c:v>
                </c:pt>
                <c:pt idx="113">
                  <c:v>27.998881663164759</c:v>
                </c:pt>
                <c:pt idx="114">
                  <c:v>11.648009867266133</c:v>
                </c:pt>
                <c:pt idx="115">
                  <c:v>-5.3161420218877851</c:v>
                </c:pt>
                <c:pt idx="116">
                  <c:v>-22.00039338622253</c:v>
                </c:pt>
                <c:pt idx="117">
                  <c:v>-37.526300667634331</c:v>
                </c:pt>
                <c:pt idx="118">
                  <c:v>-51.076408354500572</c:v>
                </c:pt>
                <c:pt idx="119">
                  <c:v>-61.937288882754181</c:v>
                </c:pt>
                <c:pt idx="120">
                  <c:v>-69.537105355009743</c:v>
                </c:pt>
                <c:pt idx="121">
                  <c:v>-73.475719360676408</c:v>
                </c:pt>
                <c:pt idx="122">
                  <c:v>-73.545758688344577</c:v>
                </c:pt>
                <c:pt idx="123">
                  <c:v>-69.743535693009377</c:v>
                </c:pt>
                <c:pt idx="124">
                  <c:v>-62.269241454497475</c:v>
                </c:pt>
                <c:pt idx="125">
                  <c:v>-51.516405504450248</c:v>
                </c:pt>
                <c:pt idx="126">
                  <c:v>-38.051176078435176</c:v>
                </c:pt>
                <c:pt idx="127">
                  <c:v>-22.58251180991585</c:v>
                </c:pt>
                <c:pt idx="128">
                  <c:v>-5.9248543050802525</c:v>
                </c:pt>
                <c:pt idx="129">
                  <c:v>11.044753072924303</c:v>
                </c:pt>
                <c:pt idx="130">
                  <c:v>27.432842468736862</c:v>
                </c:pt>
                <c:pt idx="131">
                  <c:v>42.376563566512118</c:v>
                </c:pt>
                <c:pt idx="132">
                  <c:v>55.089113575655169</c:v>
                </c:pt>
                <c:pt idx="133">
                  <c:v>64.901163233572433</c:v>
                </c:pt>
                <c:pt idx="134">
                  <c:v>71.296097702381488</c:v>
                </c:pt>
                <c:pt idx="135">
                  <c:v>73.937216888925292</c:v>
                </c:pt>
                <c:pt idx="136">
                  <c:v>72.685463062356973</c:v>
                </c:pt>
                <c:pt idx="137">
                  <c:v>67.606742391390256</c:v>
                </c:pt>
                <c:pt idx="138">
                  <c:v>58.968454914504335</c:v>
                </c:pt>
                <c:pt idx="139">
                  <c:v>47.225415643857303</c:v>
                </c:pt>
                <c:pt idx="140">
                  <c:v>32.995908071743656</c:v>
                </c:pt>
                <c:pt idx="141">
                  <c:v>17.029130887918939</c:v>
                </c:pt>
                <c:pt idx="142">
                  <c:v>0.16575187270634473</c:v>
                </c:pt>
                <c:pt idx="143">
                  <c:v>-16.706354154683382</c:v>
                </c:pt>
                <c:pt idx="144">
                  <c:v>-32.698852888577555</c:v>
                </c:pt>
                <c:pt idx="145">
                  <c:v>-46.969722281717715</c:v>
                </c:pt>
                <c:pt idx="146">
                  <c:v>-58.767585900531991</c:v>
                </c:pt>
                <c:pt idx="147">
                  <c:v>-67.471273692555741</c:v>
                </c:pt>
                <c:pt idx="148">
                  <c:v>-72.622527249562694</c:v>
                </c:pt>
                <c:pt idx="149">
                  <c:v>-73.950127599571971</c:v>
                </c:pt>
                <c:pt idx="150">
                  <c:v>-71.384175173838571</c:v>
                </c:pt>
                <c:pt idx="151">
                  <c:v>-65.059770093402264</c:v>
                </c:pt>
                <c:pt idx="152">
                  <c:v>-55.30989900419857</c:v>
                </c:pt>
                <c:pt idx="153">
                  <c:v>-42.647902976415345</c:v>
                </c:pt>
                <c:pt idx="154">
                  <c:v>-27.740449551823076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3D-4554-A1D6-EAE3A6603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365048"/>
        <c:axId val="281365440"/>
      </c:scatterChart>
      <c:valAx>
        <c:axId val="281365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1365440"/>
        <c:crosses val="autoZero"/>
        <c:crossBetween val="midCat"/>
      </c:valAx>
      <c:valAx>
        <c:axId val="281365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13650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33771182864233"/>
          <c:y val="0.4028107650701262"/>
          <c:w val="9.3699589259697208E-2"/>
          <c:h val="0.199063459482329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Phasor diagram : </a:t>
            </a:r>
            <a:r>
              <a:rPr lang="en-GB" sz="1000" b="1" i="0" u="none" strike="noStrike" baseline="0">
                <a:solidFill>
                  <a:srgbClr val="339966"/>
                </a:solidFill>
                <a:latin typeface="Arial"/>
                <a:cs typeface="Arial"/>
              </a:rPr>
              <a:t>VR (and I)</a:t>
            </a:r>
            <a:r>
              <a:rPr lang="en-GB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, </a:t>
            </a:r>
            <a:r>
              <a:rPr lang="en-GB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VL</a:t>
            </a:r>
            <a:r>
              <a:rPr lang="en-GB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n-GB" sz="10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VC </a:t>
            </a:r>
            <a:r>
              <a:rPr lang="en-GB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and</a:t>
            </a:r>
            <a:r>
              <a:rPr lang="en-GB" sz="10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 </a:t>
            </a:r>
            <a:r>
              <a:rPr lang="en-GB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VS</a:t>
            </a:r>
          </a:p>
        </c:rich>
      </c:tx>
      <c:layout>
        <c:manualLayout>
          <c:xMode val="edge"/>
          <c:yMode val="edge"/>
          <c:x val="0.13333368055645978"/>
          <c:y val="3.29670771901254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336597230722"/>
          <c:y val="0.17032989881564808"/>
          <c:w val="0.80800210417214624"/>
          <c:h val="0.76373728823790599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339966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Sheet3!$J$14:$J$15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-21.184628906319258</c:v>
                </c:pt>
              </c:numCache>
            </c:numRef>
          </c:xVal>
          <c:yVal>
            <c:numRef>
              <c:f>Sheet3!$K$14:$K$15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-66.737145897588547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F5-4332-8719-F02C3917C784}"/>
            </c:ext>
          </c:extLst>
        </c:ser>
        <c:ser>
          <c:idx val="1"/>
          <c:order val="1"/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Sheet3!$J$16:$J$17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-127.28341790631556</c:v>
                </c:pt>
              </c:numCache>
            </c:numRef>
          </c:xVal>
          <c:yVal>
            <c:numRef>
              <c:f>Sheet3!$K$16:$K$17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40.40406490279171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F5-4332-8719-F02C3917C784}"/>
            </c:ext>
          </c:extLst>
        </c:ser>
        <c:ser>
          <c:idx val="3"/>
          <c:order val="2"/>
          <c:spPr>
            <a:ln w="38100">
              <a:solidFill>
                <a:srgbClr val="00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Sheet3!$J$19:$J$20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150.10618914211878</c:v>
                </c:pt>
              </c:numCache>
            </c:numRef>
          </c:xVal>
          <c:yVal>
            <c:numRef>
              <c:f>Sheet3!$K$19:$K$20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-47.648784956991094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F5-4332-8719-F02C3917C784}"/>
            </c:ext>
          </c:extLst>
        </c:ser>
        <c:ser>
          <c:idx val="2"/>
          <c:order val="3"/>
          <c:spPr>
            <a:ln w="12700">
              <a:solidFill>
                <a:srgbClr val="339966"/>
              </a:solidFill>
              <a:prstDash val="sysDash"/>
            </a:ln>
          </c:spPr>
          <c:marker>
            <c:symbol val="none"/>
          </c:marker>
          <c:xVal>
            <c:numRef>
              <c:f>Sheet3!$J$26:$J$27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-21.184628906319258</c:v>
                </c:pt>
              </c:numCache>
            </c:numRef>
          </c:xVal>
          <c:yVal>
            <c:numRef>
              <c:f>Sheet3!$K$26:$K$27</c:f>
              <c:numCache>
                <c:formatCode>0.00</c:formatCode>
                <c:ptCount val="2"/>
                <c:pt idx="0">
                  <c:v>-7.2447200541993837</c:v>
                </c:pt>
                <c:pt idx="1">
                  <c:v>-7.2447200541993837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F5-4332-8719-F02C3917C784}"/>
            </c:ext>
          </c:extLst>
        </c:ser>
        <c:ser>
          <c:idx val="4"/>
          <c:order val="4"/>
          <c:spPr>
            <a:ln w="12700">
              <a:solidFill>
                <a:srgbClr val="800000"/>
              </a:solidFill>
              <a:prstDash val="sysDash"/>
            </a:ln>
          </c:spPr>
          <c:marker>
            <c:symbol val="none"/>
          </c:marker>
          <c:xVal>
            <c:numRef>
              <c:f>Sheet3!$J$28:$J$29</c:f>
              <c:numCache>
                <c:formatCode>0.00</c:formatCode>
                <c:ptCount val="2"/>
                <c:pt idx="0">
                  <c:v>-21.184628906319258</c:v>
                </c:pt>
                <c:pt idx="1">
                  <c:v>-21.184628906319258</c:v>
                </c:pt>
              </c:numCache>
            </c:numRef>
          </c:xVal>
          <c:yVal>
            <c:numRef>
              <c:f>Sheet3!$K$28:$K$29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-7.2447200541993837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F5-4332-8719-F02C3917C784}"/>
            </c:ext>
          </c:extLst>
        </c:ser>
        <c:ser>
          <c:idx val="5"/>
          <c:order val="5"/>
          <c:spPr>
            <a:ln w="38100">
              <a:solidFill>
                <a:srgbClr val="00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Sheet3!$J$21:$J$22</c:f>
              <c:numCache>
                <c:formatCode>0.00</c:formatCode>
                <c:ptCount val="2"/>
                <c:pt idx="0">
                  <c:v>0</c:v>
                </c:pt>
                <c:pt idx="1">
                  <c:v>1.6381423294839692</c:v>
                </c:pt>
              </c:numCache>
            </c:numRef>
          </c:xVal>
          <c:yVal>
            <c:numRef>
              <c:f>Sheet3!$K$21:$K$22</c:f>
              <c:numCache>
                <c:formatCode>0.00</c:formatCode>
                <c:ptCount val="2"/>
                <c:pt idx="0">
                  <c:v>0</c:v>
                </c:pt>
                <c:pt idx="1">
                  <c:v>-73.981865951787938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F5-4332-8719-F02C3917C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366224"/>
        <c:axId val="281366616"/>
      </c:scatterChart>
      <c:valAx>
        <c:axId val="281366224"/>
        <c:scaling>
          <c:orientation val="minMax"/>
          <c:max val="500"/>
          <c:min val="-5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1366616"/>
        <c:crosses val="autoZero"/>
        <c:crossBetween val="midCat"/>
      </c:valAx>
      <c:valAx>
        <c:axId val="281366616"/>
        <c:scaling>
          <c:orientation val="minMax"/>
          <c:max val="500"/>
          <c:min val="-5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136622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76200</xdr:rowOff>
    </xdr:from>
    <xdr:to>
      <xdr:col>9</xdr:col>
      <xdr:colOff>285750</xdr:colOff>
      <xdr:row>29</xdr:row>
      <xdr:rowOff>9525</xdr:rowOff>
    </xdr:to>
    <xdr:graphicFrame macro="">
      <xdr:nvGraphicFramePr>
        <xdr:cNvPr id="2135" name="Chart 8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381000</xdr:colOff>
      <xdr:row>0</xdr:row>
      <xdr:rowOff>95250</xdr:rowOff>
    </xdr:from>
    <xdr:to>
      <xdr:col>13</xdr:col>
      <xdr:colOff>542925</xdr:colOff>
      <xdr:row>19</xdr:row>
      <xdr:rowOff>76200</xdr:rowOff>
    </xdr:to>
    <xdr:grpSp>
      <xdr:nvGrpSpPr>
        <xdr:cNvPr id="2200" name="Group 152"/>
        <xdr:cNvGrpSpPr>
          <a:grpSpLocks/>
        </xdr:cNvGrpSpPr>
      </xdr:nvGrpSpPr>
      <xdr:grpSpPr bwMode="auto">
        <a:xfrm>
          <a:off x="6505575" y="95250"/>
          <a:ext cx="2600325" cy="3057525"/>
          <a:chOff x="3825" y="1129"/>
          <a:chExt cx="1640" cy="1923"/>
        </a:xfrm>
      </xdr:grpSpPr>
      <xdr:sp macro="" textlink="">
        <xdr:nvSpPr>
          <xdr:cNvPr id="2201" name="Text Box 153"/>
          <xdr:cNvSpPr txBox="1">
            <a:spLocks noChangeArrowheads="1"/>
          </xdr:cNvSpPr>
        </xdr:nvSpPr>
        <xdr:spPr bwMode="auto">
          <a:xfrm>
            <a:off x="4970" y="2691"/>
            <a:ext cx="483" cy="33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571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0" anchor="t" upright="1"/>
          <a:lstStyle/>
          <a:p>
            <a:r>
              <a:rPr lang="en-GB" sz="2800">
                <a:effectLst/>
                <a:latin typeface="+mn-lt"/>
                <a:ea typeface="+mn-ea"/>
                <a:cs typeface="+mn-cs"/>
              </a:rPr>
              <a:t>V</a:t>
            </a:r>
            <a:r>
              <a:rPr lang="en-GB" sz="2800" baseline="-25000">
                <a:effectLst/>
                <a:latin typeface="+mn-lt"/>
                <a:ea typeface="+mn-ea"/>
                <a:cs typeface="+mn-cs"/>
              </a:rPr>
              <a:t>C</a:t>
            </a:r>
            <a:endParaRPr lang="en-GB" sz="2800"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02" name="Text Box 154"/>
          <xdr:cNvSpPr txBox="1">
            <a:spLocks noChangeArrowheads="1"/>
          </xdr:cNvSpPr>
        </xdr:nvSpPr>
        <xdr:spPr bwMode="auto">
          <a:xfrm>
            <a:off x="4977" y="2077"/>
            <a:ext cx="488" cy="31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571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0" anchor="t" upright="1"/>
          <a:lstStyle/>
          <a:p>
            <a:r>
              <a:rPr lang="en-GB" sz="2800">
                <a:effectLst/>
                <a:latin typeface="+mn-lt"/>
                <a:ea typeface="+mn-ea"/>
                <a:cs typeface="+mn-cs"/>
              </a:rPr>
              <a:t>V</a:t>
            </a:r>
            <a:r>
              <a:rPr lang="en-GB" sz="2800" baseline="-25000">
                <a:effectLst/>
                <a:latin typeface="+mn-lt"/>
                <a:ea typeface="+mn-ea"/>
                <a:cs typeface="+mn-cs"/>
              </a:rPr>
              <a:t>L</a:t>
            </a:r>
            <a:endParaRPr lang="en-GB" sz="2800"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03" name="Oval 155"/>
          <xdr:cNvSpPr>
            <a:spLocks noChangeArrowheads="1"/>
          </xdr:cNvSpPr>
        </xdr:nvSpPr>
        <xdr:spPr bwMode="auto">
          <a:xfrm>
            <a:off x="3825" y="2055"/>
            <a:ext cx="345" cy="332"/>
          </a:xfrm>
          <a:prstGeom prst="ellipse">
            <a:avLst/>
          </a:prstGeom>
          <a:noFill/>
          <a:ln w="47171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04" name="Freeform 156"/>
          <xdr:cNvSpPr>
            <a:spLocks/>
          </xdr:cNvSpPr>
        </xdr:nvSpPr>
        <xdr:spPr bwMode="auto">
          <a:xfrm>
            <a:off x="3991" y="1337"/>
            <a:ext cx="761" cy="715"/>
          </a:xfrm>
          <a:custGeom>
            <a:avLst/>
            <a:gdLst>
              <a:gd name="T0" fmla="*/ 7 w 761"/>
              <a:gd name="T1" fmla="*/ 715 h 715"/>
              <a:gd name="T2" fmla="*/ 0 w 761"/>
              <a:gd name="T3" fmla="*/ 0 h 715"/>
              <a:gd name="T4" fmla="*/ 761 w 761"/>
              <a:gd name="T5" fmla="*/ 0 h 715"/>
              <a:gd name="T6" fmla="*/ 761 w 761"/>
              <a:gd name="T7" fmla="*/ 233 h 7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761" h="715">
                <a:moveTo>
                  <a:pt x="7" y="715"/>
                </a:moveTo>
                <a:lnTo>
                  <a:pt x="0" y="0"/>
                </a:lnTo>
                <a:lnTo>
                  <a:pt x="761" y="0"/>
                </a:lnTo>
                <a:lnTo>
                  <a:pt x="761" y="233"/>
                </a:lnTo>
              </a:path>
            </a:pathLst>
          </a:custGeom>
          <a:noFill/>
          <a:ln w="254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05" name="Line 157"/>
          <xdr:cNvSpPr>
            <a:spLocks noChangeShapeType="1"/>
          </xdr:cNvSpPr>
        </xdr:nvSpPr>
        <xdr:spPr bwMode="auto">
          <a:xfrm>
            <a:off x="4774" y="2469"/>
            <a:ext cx="0" cy="241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06" name="Line 158"/>
          <xdr:cNvSpPr>
            <a:spLocks noChangeShapeType="1"/>
          </xdr:cNvSpPr>
        </xdr:nvSpPr>
        <xdr:spPr bwMode="auto">
          <a:xfrm>
            <a:off x="4774" y="2802"/>
            <a:ext cx="0" cy="249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07" name="Freeform 159"/>
          <xdr:cNvSpPr>
            <a:spLocks/>
          </xdr:cNvSpPr>
        </xdr:nvSpPr>
        <xdr:spPr bwMode="auto">
          <a:xfrm>
            <a:off x="3997" y="2387"/>
            <a:ext cx="778" cy="665"/>
          </a:xfrm>
          <a:custGeom>
            <a:avLst/>
            <a:gdLst>
              <a:gd name="T0" fmla="*/ 968 w 969"/>
              <a:gd name="T1" fmla="*/ 860 h 861"/>
              <a:gd name="T2" fmla="*/ 0 w 969"/>
              <a:gd name="T3" fmla="*/ 860 h 861"/>
              <a:gd name="T4" fmla="*/ 0 w 969"/>
              <a:gd name="T5" fmla="*/ 0 h 86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969" h="861">
                <a:moveTo>
                  <a:pt x="968" y="860"/>
                </a:moveTo>
                <a:lnTo>
                  <a:pt x="0" y="860"/>
                </a:lnTo>
                <a:lnTo>
                  <a:pt x="0" y="0"/>
                </a:lnTo>
              </a:path>
            </a:pathLst>
          </a:custGeom>
          <a:noFill/>
          <a:ln w="254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2208" name="Group 160"/>
          <xdr:cNvGrpSpPr>
            <a:grpSpLocks/>
          </xdr:cNvGrpSpPr>
        </xdr:nvGrpSpPr>
        <xdr:grpSpPr bwMode="auto">
          <a:xfrm>
            <a:off x="4684" y="2716"/>
            <a:ext cx="178" cy="84"/>
            <a:chOff x="1454" y="4203"/>
            <a:chExt cx="221" cy="108"/>
          </a:xfrm>
        </xdr:grpSpPr>
        <xdr:sp macro="" textlink="">
          <xdr:nvSpPr>
            <xdr:cNvPr id="2209" name="Line 161"/>
            <xdr:cNvSpPr>
              <a:spLocks noChangeShapeType="1"/>
            </xdr:cNvSpPr>
          </xdr:nvSpPr>
          <xdr:spPr bwMode="auto">
            <a:xfrm>
              <a:off x="1454" y="4203"/>
              <a:ext cx="217" cy="0"/>
            </a:xfrm>
            <a:prstGeom prst="line">
              <a:avLst/>
            </a:prstGeom>
            <a:noFill/>
            <a:ln w="47171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210" name="Line 162"/>
            <xdr:cNvSpPr>
              <a:spLocks noChangeShapeType="1"/>
            </xdr:cNvSpPr>
          </xdr:nvSpPr>
          <xdr:spPr bwMode="auto">
            <a:xfrm>
              <a:off x="1458" y="4311"/>
              <a:ext cx="217" cy="0"/>
            </a:xfrm>
            <a:prstGeom prst="line">
              <a:avLst/>
            </a:prstGeom>
            <a:noFill/>
            <a:ln w="47171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2211" name="Group 163"/>
          <xdr:cNvGrpSpPr>
            <a:grpSpLocks/>
          </xdr:cNvGrpSpPr>
        </xdr:nvGrpSpPr>
        <xdr:grpSpPr bwMode="auto">
          <a:xfrm>
            <a:off x="3917" y="2146"/>
            <a:ext cx="140" cy="128"/>
            <a:chOff x="498" y="3464"/>
            <a:chExt cx="174" cy="166"/>
          </a:xfrm>
        </xdr:grpSpPr>
        <xdr:sp macro="" textlink="">
          <xdr:nvSpPr>
            <xdr:cNvPr id="2212" name="Freeform 164"/>
            <xdr:cNvSpPr>
              <a:spLocks/>
            </xdr:cNvSpPr>
          </xdr:nvSpPr>
          <xdr:spPr bwMode="auto">
            <a:xfrm>
              <a:off x="498" y="3464"/>
              <a:ext cx="44" cy="83"/>
            </a:xfrm>
            <a:custGeom>
              <a:avLst/>
              <a:gdLst>
                <a:gd name="T0" fmla="*/ 0 w 44"/>
                <a:gd name="T1" fmla="*/ 82 h 83"/>
                <a:gd name="T2" fmla="*/ 3 w 44"/>
                <a:gd name="T3" fmla="*/ 75 h 83"/>
                <a:gd name="T4" fmla="*/ 5 w 44"/>
                <a:gd name="T5" fmla="*/ 68 h 83"/>
                <a:gd name="T6" fmla="*/ 7 w 44"/>
                <a:gd name="T7" fmla="*/ 61 h 83"/>
                <a:gd name="T8" fmla="*/ 10 w 44"/>
                <a:gd name="T9" fmla="*/ 54 h 83"/>
                <a:gd name="T10" fmla="*/ 12 w 44"/>
                <a:gd name="T11" fmla="*/ 47 h 83"/>
                <a:gd name="T12" fmla="*/ 14 w 44"/>
                <a:gd name="T13" fmla="*/ 41 h 83"/>
                <a:gd name="T14" fmla="*/ 17 w 44"/>
                <a:gd name="T15" fmla="*/ 35 h 83"/>
                <a:gd name="T16" fmla="*/ 20 w 44"/>
                <a:gd name="T17" fmla="*/ 30 h 83"/>
                <a:gd name="T18" fmla="*/ 22 w 44"/>
                <a:gd name="T19" fmla="*/ 24 h 83"/>
                <a:gd name="T20" fmla="*/ 24 w 44"/>
                <a:gd name="T21" fmla="*/ 19 h 83"/>
                <a:gd name="T22" fmla="*/ 27 w 44"/>
                <a:gd name="T23" fmla="*/ 15 h 83"/>
                <a:gd name="T24" fmla="*/ 29 w 44"/>
                <a:gd name="T25" fmla="*/ 11 h 83"/>
                <a:gd name="T26" fmla="*/ 32 w 44"/>
                <a:gd name="T27" fmla="*/ 8 h 83"/>
                <a:gd name="T28" fmla="*/ 34 w 44"/>
                <a:gd name="T29" fmla="*/ 5 h 83"/>
                <a:gd name="T30" fmla="*/ 36 w 44"/>
                <a:gd name="T31" fmla="*/ 3 h 83"/>
                <a:gd name="T32" fmla="*/ 39 w 44"/>
                <a:gd name="T33" fmla="*/ 1 h 83"/>
                <a:gd name="T34" fmla="*/ 41 w 44"/>
                <a:gd name="T35" fmla="*/ 0 h 83"/>
                <a:gd name="T36" fmla="*/ 43 w 44"/>
                <a:gd name="T37" fmla="*/ 0 h 8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44" h="83">
                  <a:moveTo>
                    <a:pt x="0" y="82"/>
                  </a:moveTo>
                  <a:lnTo>
                    <a:pt x="3" y="75"/>
                  </a:lnTo>
                  <a:lnTo>
                    <a:pt x="5" y="68"/>
                  </a:lnTo>
                  <a:lnTo>
                    <a:pt x="7" y="61"/>
                  </a:lnTo>
                  <a:lnTo>
                    <a:pt x="10" y="54"/>
                  </a:lnTo>
                  <a:lnTo>
                    <a:pt x="12" y="47"/>
                  </a:lnTo>
                  <a:lnTo>
                    <a:pt x="14" y="41"/>
                  </a:lnTo>
                  <a:lnTo>
                    <a:pt x="17" y="35"/>
                  </a:lnTo>
                  <a:lnTo>
                    <a:pt x="20" y="30"/>
                  </a:lnTo>
                  <a:lnTo>
                    <a:pt x="22" y="24"/>
                  </a:lnTo>
                  <a:lnTo>
                    <a:pt x="24" y="19"/>
                  </a:lnTo>
                  <a:lnTo>
                    <a:pt x="27" y="15"/>
                  </a:lnTo>
                  <a:lnTo>
                    <a:pt x="29" y="11"/>
                  </a:lnTo>
                  <a:lnTo>
                    <a:pt x="32" y="8"/>
                  </a:lnTo>
                  <a:lnTo>
                    <a:pt x="34" y="5"/>
                  </a:lnTo>
                  <a:lnTo>
                    <a:pt x="36" y="3"/>
                  </a:lnTo>
                  <a:lnTo>
                    <a:pt x="39" y="1"/>
                  </a:lnTo>
                  <a:lnTo>
                    <a:pt x="41" y="0"/>
                  </a:lnTo>
                  <a:lnTo>
                    <a:pt x="43" y="0"/>
                  </a:lnTo>
                </a:path>
              </a:pathLst>
            </a:custGeom>
            <a:noFill/>
            <a:ln w="31448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213" name="Freeform 165"/>
            <xdr:cNvSpPr>
              <a:spLocks/>
            </xdr:cNvSpPr>
          </xdr:nvSpPr>
          <xdr:spPr bwMode="auto">
            <a:xfrm>
              <a:off x="541" y="3464"/>
              <a:ext cx="45" cy="83"/>
            </a:xfrm>
            <a:custGeom>
              <a:avLst/>
              <a:gdLst>
                <a:gd name="T0" fmla="*/ 44 w 45"/>
                <a:gd name="T1" fmla="*/ 82 h 83"/>
                <a:gd name="T2" fmla="*/ 41 w 45"/>
                <a:gd name="T3" fmla="*/ 75 h 83"/>
                <a:gd name="T4" fmla="*/ 38 w 45"/>
                <a:gd name="T5" fmla="*/ 68 h 83"/>
                <a:gd name="T6" fmla="*/ 37 w 45"/>
                <a:gd name="T7" fmla="*/ 61 h 83"/>
                <a:gd name="T8" fmla="*/ 34 w 45"/>
                <a:gd name="T9" fmla="*/ 54 h 83"/>
                <a:gd name="T10" fmla="*/ 32 w 45"/>
                <a:gd name="T11" fmla="*/ 47 h 83"/>
                <a:gd name="T12" fmla="*/ 29 w 45"/>
                <a:gd name="T13" fmla="*/ 41 h 83"/>
                <a:gd name="T14" fmla="*/ 27 w 45"/>
                <a:gd name="T15" fmla="*/ 35 h 83"/>
                <a:gd name="T16" fmla="*/ 24 w 45"/>
                <a:gd name="T17" fmla="*/ 30 h 83"/>
                <a:gd name="T18" fmla="*/ 22 w 45"/>
                <a:gd name="T19" fmla="*/ 24 h 83"/>
                <a:gd name="T20" fmla="*/ 19 w 45"/>
                <a:gd name="T21" fmla="*/ 19 h 83"/>
                <a:gd name="T22" fmla="*/ 17 w 45"/>
                <a:gd name="T23" fmla="*/ 15 h 83"/>
                <a:gd name="T24" fmla="*/ 15 w 45"/>
                <a:gd name="T25" fmla="*/ 11 h 83"/>
                <a:gd name="T26" fmla="*/ 12 w 45"/>
                <a:gd name="T27" fmla="*/ 8 h 83"/>
                <a:gd name="T28" fmla="*/ 10 w 45"/>
                <a:gd name="T29" fmla="*/ 5 h 83"/>
                <a:gd name="T30" fmla="*/ 8 w 45"/>
                <a:gd name="T31" fmla="*/ 3 h 83"/>
                <a:gd name="T32" fmla="*/ 5 w 45"/>
                <a:gd name="T33" fmla="*/ 1 h 83"/>
                <a:gd name="T34" fmla="*/ 3 w 45"/>
                <a:gd name="T35" fmla="*/ 0 h 83"/>
                <a:gd name="T36" fmla="*/ 0 w 45"/>
                <a:gd name="T37" fmla="*/ 0 h 8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45" h="83">
                  <a:moveTo>
                    <a:pt x="44" y="82"/>
                  </a:moveTo>
                  <a:lnTo>
                    <a:pt x="41" y="75"/>
                  </a:lnTo>
                  <a:lnTo>
                    <a:pt x="38" y="68"/>
                  </a:lnTo>
                  <a:lnTo>
                    <a:pt x="37" y="61"/>
                  </a:lnTo>
                  <a:lnTo>
                    <a:pt x="34" y="54"/>
                  </a:lnTo>
                  <a:lnTo>
                    <a:pt x="32" y="47"/>
                  </a:lnTo>
                  <a:lnTo>
                    <a:pt x="29" y="41"/>
                  </a:lnTo>
                  <a:lnTo>
                    <a:pt x="27" y="35"/>
                  </a:lnTo>
                  <a:lnTo>
                    <a:pt x="24" y="30"/>
                  </a:lnTo>
                  <a:lnTo>
                    <a:pt x="22" y="24"/>
                  </a:lnTo>
                  <a:lnTo>
                    <a:pt x="19" y="19"/>
                  </a:lnTo>
                  <a:lnTo>
                    <a:pt x="17" y="15"/>
                  </a:lnTo>
                  <a:lnTo>
                    <a:pt x="15" y="11"/>
                  </a:lnTo>
                  <a:lnTo>
                    <a:pt x="12" y="8"/>
                  </a:lnTo>
                  <a:lnTo>
                    <a:pt x="10" y="5"/>
                  </a:lnTo>
                  <a:lnTo>
                    <a:pt x="8" y="3"/>
                  </a:lnTo>
                  <a:lnTo>
                    <a:pt x="5" y="1"/>
                  </a:lnTo>
                  <a:lnTo>
                    <a:pt x="3" y="0"/>
                  </a:lnTo>
                  <a:lnTo>
                    <a:pt x="0" y="0"/>
                  </a:lnTo>
                </a:path>
              </a:pathLst>
            </a:custGeom>
            <a:noFill/>
            <a:ln w="31448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214" name="Freeform 166"/>
            <xdr:cNvSpPr>
              <a:spLocks/>
            </xdr:cNvSpPr>
          </xdr:nvSpPr>
          <xdr:spPr bwMode="auto">
            <a:xfrm>
              <a:off x="585" y="3546"/>
              <a:ext cx="43" cy="84"/>
            </a:xfrm>
            <a:custGeom>
              <a:avLst/>
              <a:gdLst>
                <a:gd name="T0" fmla="*/ 0 w 43"/>
                <a:gd name="T1" fmla="*/ 0 h 84"/>
                <a:gd name="T2" fmla="*/ 2 w 43"/>
                <a:gd name="T3" fmla="*/ 7 h 84"/>
                <a:gd name="T4" fmla="*/ 5 w 43"/>
                <a:gd name="T5" fmla="*/ 14 h 84"/>
                <a:gd name="T6" fmla="*/ 7 w 43"/>
                <a:gd name="T7" fmla="*/ 21 h 84"/>
                <a:gd name="T8" fmla="*/ 9 w 43"/>
                <a:gd name="T9" fmla="*/ 28 h 84"/>
                <a:gd name="T10" fmla="*/ 11 w 43"/>
                <a:gd name="T11" fmla="*/ 35 h 84"/>
                <a:gd name="T12" fmla="*/ 14 w 43"/>
                <a:gd name="T13" fmla="*/ 41 h 84"/>
                <a:gd name="T14" fmla="*/ 17 w 43"/>
                <a:gd name="T15" fmla="*/ 48 h 84"/>
                <a:gd name="T16" fmla="*/ 19 w 43"/>
                <a:gd name="T17" fmla="*/ 53 h 84"/>
                <a:gd name="T18" fmla="*/ 21 w 43"/>
                <a:gd name="T19" fmla="*/ 59 h 84"/>
                <a:gd name="T20" fmla="*/ 23 w 43"/>
                <a:gd name="T21" fmla="*/ 63 h 84"/>
                <a:gd name="T22" fmla="*/ 26 w 43"/>
                <a:gd name="T23" fmla="*/ 68 h 84"/>
                <a:gd name="T24" fmla="*/ 28 w 43"/>
                <a:gd name="T25" fmla="*/ 71 h 84"/>
                <a:gd name="T26" fmla="*/ 31 w 43"/>
                <a:gd name="T27" fmla="*/ 75 h 84"/>
                <a:gd name="T28" fmla="*/ 33 w 43"/>
                <a:gd name="T29" fmla="*/ 78 h 84"/>
                <a:gd name="T30" fmla="*/ 36 w 43"/>
                <a:gd name="T31" fmla="*/ 80 h 84"/>
                <a:gd name="T32" fmla="*/ 38 w 43"/>
                <a:gd name="T33" fmla="*/ 81 h 84"/>
                <a:gd name="T34" fmla="*/ 40 w 43"/>
                <a:gd name="T35" fmla="*/ 82 h 84"/>
                <a:gd name="T36" fmla="*/ 42 w 43"/>
                <a:gd name="T37" fmla="*/ 83 h 8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43" h="84">
                  <a:moveTo>
                    <a:pt x="0" y="0"/>
                  </a:moveTo>
                  <a:lnTo>
                    <a:pt x="2" y="7"/>
                  </a:lnTo>
                  <a:lnTo>
                    <a:pt x="5" y="14"/>
                  </a:lnTo>
                  <a:lnTo>
                    <a:pt x="7" y="21"/>
                  </a:lnTo>
                  <a:lnTo>
                    <a:pt x="9" y="28"/>
                  </a:lnTo>
                  <a:lnTo>
                    <a:pt x="11" y="35"/>
                  </a:lnTo>
                  <a:lnTo>
                    <a:pt x="14" y="41"/>
                  </a:lnTo>
                  <a:lnTo>
                    <a:pt x="17" y="48"/>
                  </a:lnTo>
                  <a:lnTo>
                    <a:pt x="19" y="53"/>
                  </a:lnTo>
                  <a:lnTo>
                    <a:pt x="21" y="59"/>
                  </a:lnTo>
                  <a:lnTo>
                    <a:pt x="23" y="63"/>
                  </a:lnTo>
                  <a:lnTo>
                    <a:pt x="26" y="68"/>
                  </a:lnTo>
                  <a:lnTo>
                    <a:pt x="28" y="71"/>
                  </a:lnTo>
                  <a:lnTo>
                    <a:pt x="31" y="75"/>
                  </a:lnTo>
                  <a:lnTo>
                    <a:pt x="33" y="78"/>
                  </a:lnTo>
                  <a:lnTo>
                    <a:pt x="36" y="80"/>
                  </a:lnTo>
                  <a:lnTo>
                    <a:pt x="38" y="81"/>
                  </a:lnTo>
                  <a:lnTo>
                    <a:pt x="40" y="82"/>
                  </a:lnTo>
                  <a:lnTo>
                    <a:pt x="42" y="83"/>
                  </a:lnTo>
                </a:path>
              </a:pathLst>
            </a:custGeom>
            <a:noFill/>
            <a:ln w="31448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215" name="Freeform 167"/>
            <xdr:cNvSpPr>
              <a:spLocks/>
            </xdr:cNvSpPr>
          </xdr:nvSpPr>
          <xdr:spPr bwMode="auto">
            <a:xfrm>
              <a:off x="627" y="3546"/>
              <a:ext cx="45" cy="84"/>
            </a:xfrm>
            <a:custGeom>
              <a:avLst/>
              <a:gdLst>
                <a:gd name="T0" fmla="*/ 44 w 45"/>
                <a:gd name="T1" fmla="*/ 0 h 84"/>
                <a:gd name="T2" fmla="*/ 41 w 45"/>
                <a:gd name="T3" fmla="*/ 7 h 84"/>
                <a:gd name="T4" fmla="*/ 39 w 45"/>
                <a:gd name="T5" fmla="*/ 14 h 84"/>
                <a:gd name="T6" fmla="*/ 36 w 45"/>
                <a:gd name="T7" fmla="*/ 21 h 84"/>
                <a:gd name="T8" fmla="*/ 34 w 45"/>
                <a:gd name="T9" fmla="*/ 28 h 84"/>
                <a:gd name="T10" fmla="*/ 31 w 45"/>
                <a:gd name="T11" fmla="*/ 35 h 84"/>
                <a:gd name="T12" fmla="*/ 29 w 45"/>
                <a:gd name="T13" fmla="*/ 41 h 84"/>
                <a:gd name="T14" fmla="*/ 27 w 45"/>
                <a:gd name="T15" fmla="*/ 48 h 84"/>
                <a:gd name="T16" fmla="*/ 24 w 45"/>
                <a:gd name="T17" fmla="*/ 53 h 84"/>
                <a:gd name="T18" fmla="*/ 22 w 45"/>
                <a:gd name="T19" fmla="*/ 59 h 84"/>
                <a:gd name="T20" fmla="*/ 20 w 45"/>
                <a:gd name="T21" fmla="*/ 63 h 84"/>
                <a:gd name="T22" fmla="*/ 17 w 45"/>
                <a:gd name="T23" fmla="*/ 68 h 84"/>
                <a:gd name="T24" fmla="*/ 15 w 45"/>
                <a:gd name="T25" fmla="*/ 71 h 84"/>
                <a:gd name="T26" fmla="*/ 13 w 45"/>
                <a:gd name="T27" fmla="*/ 75 h 84"/>
                <a:gd name="T28" fmla="*/ 10 w 45"/>
                <a:gd name="T29" fmla="*/ 78 h 84"/>
                <a:gd name="T30" fmla="*/ 8 w 45"/>
                <a:gd name="T31" fmla="*/ 80 h 84"/>
                <a:gd name="T32" fmla="*/ 5 w 45"/>
                <a:gd name="T33" fmla="*/ 81 h 84"/>
                <a:gd name="T34" fmla="*/ 3 w 45"/>
                <a:gd name="T35" fmla="*/ 82 h 84"/>
                <a:gd name="T36" fmla="*/ 0 w 45"/>
                <a:gd name="T37" fmla="*/ 83 h 8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45" h="84">
                  <a:moveTo>
                    <a:pt x="44" y="0"/>
                  </a:moveTo>
                  <a:lnTo>
                    <a:pt x="41" y="7"/>
                  </a:lnTo>
                  <a:lnTo>
                    <a:pt x="39" y="14"/>
                  </a:lnTo>
                  <a:lnTo>
                    <a:pt x="36" y="21"/>
                  </a:lnTo>
                  <a:lnTo>
                    <a:pt x="34" y="28"/>
                  </a:lnTo>
                  <a:lnTo>
                    <a:pt x="31" y="35"/>
                  </a:lnTo>
                  <a:lnTo>
                    <a:pt x="29" y="41"/>
                  </a:lnTo>
                  <a:lnTo>
                    <a:pt x="27" y="48"/>
                  </a:lnTo>
                  <a:lnTo>
                    <a:pt x="24" y="53"/>
                  </a:lnTo>
                  <a:lnTo>
                    <a:pt x="22" y="59"/>
                  </a:lnTo>
                  <a:lnTo>
                    <a:pt x="20" y="63"/>
                  </a:lnTo>
                  <a:lnTo>
                    <a:pt x="17" y="68"/>
                  </a:lnTo>
                  <a:lnTo>
                    <a:pt x="15" y="71"/>
                  </a:lnTo>
                  <a:lnTo>
                    <a:pt x="13" y="75"/>
                  </a:lnTo>
                  <a:lnTo>
                    <a:pt x="10" y="78"/>
                  </a:lnTo>
                  <a:lnTo>
                    <a:pt x="8" y="80"/>
                  </a:lnTo>
                  <a:lnTo>
                    <a:pt x="5" y="81"/>
                  </a:lnTo>
                  <a:lnTo>
                    <a:pt x="3" y="82"/>
                  </a:lnTo>
                  <a:lnTo>
                    <a:pt x="0" y="83"/>
                  </a:lnTo>
                </a:path>
              </a:pathLst>
            </a:custGeom>
            <a:noFill/>
            <a:ln w="31448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216" name="Freeform 168"/>
          <xdr:cNvSpPr>
            <a:spLocks/>
          </xdr:cNvSpPr>
        </xdr:nvSpPr>
        <xdr:spPr bwMode="auto">
          <a:xfrm flipV="1">
            <a:off x="4643" y="2362"/>
            <a:ext cx="197" cy="118"/>
          </a:xfrm>
          <a:custGeom>
            <a:avLst/>
            <a:gdLst>
              <a:gd name="T0" fmla="*/ 129 w 209"/>
              <a:gd name="T1" fmla="*/ 1 h 152"/>
              <a:gd name="T2" fmla="*/ 118 w 209"/>
              <a:gd name="T3" fmla="*/ 3 h 152"/>
              <a:gd name="T4" fmla="*/ 103 w 209"/>
              <a:gd name="T5" fmla="*/ 4 h 152"/>
              <a:gd name="T6" fmla="*/ 85 w 209"/>
              <a:gd name="T7" fmla="*/ 8 h 152"/>
              <a:gd name="T8" fmla="*/ 70 w 209"/>
              <a:gd name="T9" fmla="*/ 10 h 152"/>
              <a:gd name="T10" fmla="*/ 59 w 209"/>
              <a:gd name="T11" fmla="*/ 13 h 152"/>
              <a:gd name="T12" fmla="*/ 49 w 209"/>
              <a:gd name="T13" fmla="*/ 17 h 152"/>
              <a:gd name="T14" fmla="*/ 36 w 209"/>
              <a:gd name="T15" fmla="*/ 24 h 152"/>
              <a:gd name="T16" fmla="*/ 26 w 209"/>
              <a:gd name="T17" fmla="*/ 31 h 152"/>
              <a:gd name="T18" fmla="*/ 16 w 209"/>
              <a:gd name="T19" fmla="*/ 38 h 152"/>
              <a:gd name="T20" fmla="*/ 10 w 209"/>
              <a:gd name="T21" fmla="*/ 45 h 152"/>
              <a:gd name="T22" fmla="*/ 7 w 209"/>
              <a:gd name="T23" fmla="*/ 50 h 152"/>
              <a:gd name="T24" fmla="*/ 5 w 209"/>
              <a:gd name="T25" fmla="*/ 56 h 152"/>
              <a:gd name="T26" fmla="*/ 2 w 209"/>
              <a:gd name="T27" fmla="*/ 62 h 152"/>
              <a:gd name="T28" fmla="*/ 1 w 209"/>
              <a:gd name="T29" fmla="*/ 68 h 152"/>
              <a:gd name="T30" fmla="*/ 0 w 209"/>
              <a:gd name="T31" fmla="*/ 75 h 152"/>
              <a:gd name="T32" fmla="*/ 1 w 209"/>
              <a:gd name="T33" fmla="*/ 82 h 152"/>
              <a:gd name="T34" fmla="*/ 3 w 209"/>
              <a:gd name="T35" fmla="*/ 90 h 152"/>
              <a:gd name="T36" fmla="*/ 7 w 209"/>
              <a:gd name="T37" fmla="*/ 98 h 152"/>
              <a:gd name="T38" fmla="*/ 11 w 209"/>
              <a:gd name="T39" fmla="*/ 106 h 152"/>
              <a:gd name="T40" fmla="*/ 14 w 209"/>
              <a:gd name="T41" fmla="*/ 111 h 152"/>
              <a:gd name="T42" fmla="*/ 18 w 209"/>
              <a:gd name="T43" fmla="*/ 117 h 152"/>
              <a:gd name="T44" fmla="*/ 28 w 209"/>
              <a:gd name="T45" fmla="*/ 125 h 152"/>
              <a:gd name="T46" fmla="*/ 41 w 209"/>
              <a:gd name="T47" fmla="*/ 134 h 152"/>
              <a:gd name="T48" fmla="*/ 55 w 209"/>
              <a:gd name="T49" fmla="*/ 139 h 152"/>
              <a:gd name="T50" fmla="*/ 67 w 209"/>
              <a:gd name="T51" fmla="*/ 144 h 152"/>
              <a:gd name="T52" fmla="*/ 79 w 209"/>
              <a:gd name="T53" fmla="*/ 147 h 152"/>
              <a:gd name="T54" fmla="*/ 92 w 209"/>
              <a:gd name="T55" fmla="*/ 150 h 152"/>
              <a:gd name="T56" fmla="*/ 109 w 209"/>
              <a:gd name="T57" fmla="*/ 151 h 152"/>
              <a:gd name="T58" fmla="*/ 127 w 209"/>
              <a:gd name="T59" fmla="*/ 151 h 152"/>
              <a:gd name="T60" fmla="*/ 144 w 209"/>
              <a:gd name="T61" fmla="*/ 151 h 152"/>
              <a:gd name="T62" fmla="*/ 159 w 209"/>
              <a:gd name="T63" fmla="*/ 151 h 152"/>
              <a:gd name="T64" fmla="*/ 168 w 209"/>
              <a:gd name="T65" fmla="*/ 150 h 152"/>
              <a:gd name="T66" fmla="*/ 177 w 209"/>
              <a:gd name="T67" fmla="*/ 149 h 152"/>
              <a:gd name="T68" fmla="*/ 188 w 209"/>
              <a:gd name="T69" fmla="*/ 145 h 152"/>
              <a:gd name="T70" fmla="*/ 196 w 209"/>
              <a:gd name="T71" fmla="*/ 142 h 152"/>
              <a:gd name="T72" fmla="*/ 204 w 209"/>
              <a:gd name="T73" fmla="*/ 137 h 152"/>
              <a:gd name="T74" fmla="*/ 208 w 209"/>
              <a:gd name="T75" fmla="*/ 132 h 152"/>
              <a:gd name="T76" fmla="*/ 208 w 209"/>
              <a:gd name="T77" fmla="*/ 129 h 152"/>
              <a:gd name="T78" fmla="*/ 207 w 209"/>
              <a:gd name="T79" fmla="*/ 124 h 152"/>
              <a:gd name="T80" fmla="*/ 206 w 209"/>
              <a:gd name="T81" fmla="*/ 121 h 152"/>
              <a:gd name="T82" fmla="*/ 203 w 209"/>
              <a:gd name="T83" fmla="*/ 118 h 152"/>
              <a:gd name="T84" fmla="*/ 201 w 209"/>
              <a:gd name="T85" fmla="*/ 114 h 152"/>
              <a:gd name="T86" fmla="*/ 190 w 209"/>
              <a:gd name="T87" fmla="*/ 108 h 152"/>
              <a:gd name="T88" fmla="*/ 176 w 209"/>
              <a:gd name="T89" fmla="*/ 104 h 152"/>
              <a:gd name="T90" fmla="*/ 160 w 209"/>
              <a:gd name="T91" fmla="*/ 103 h 152"/>
              <a:gd name="T92" fmla="*/ 145 w 209"/>
              <a:gd name="T93" fmla="*/ 102 h 152"/>
              <a:gd name="T94" fmla="*/ 131 w 209"/>
              <a:gd name="T95" fmla="*/ 102 h 1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209" h="152">
                <a:moveTo>
                  <a:pt x="131" y="0"/>
                </a:moveTo>
                <a:lnTo>
                  <a:pt x="131" y="1"/>
                </a:lnTo>
                <a:lnTo>
                  <a:pt x="129" y="1"/>
                </a:lnTo>
                <a:lnTo>
                  <a:pt x="126" y="2"/>
                </a:lnTo>
                <a:lnTo>
                  <a:pt x="123" y="2"/>
                </a:lnTo>
                <a:lnTo>
                  <a:pt x="118" y="3"/>
                </a:lnTo>
                <a:lnTo>
                  <a:pt x="114" y="3"/>
                </a:lnTo>
                <a:lnTo>
                  <a:pt x="108" y="4"/>
                </a:lnTo>
                <a:lnTo>
                  <a:pt x="103" y="4"/>
                </a:lnTo>
                <a:lnTo>
                  <a:pt x="97" y="5"/>
                </a:lnTo>
                <a:lnTo>
                  <a:pt x="91" y="7"/>
                </a:lnTo>
                <a:lnTo>
                  <a:pt x="85" y="8"/>
                </a:lnTo>
                <a:lnTo>
                  <a:pt x="80" y="8"/>
                </a:lnTo>
                <a:lnTo>
                  <a:pt x="75" y="9"/>
                </a:lnTo>
                <a:lnTo>
                  <a:pt x="70" y="10"/>
                </a:lnTo>
                <a:lnTo>
                  <a:pt x="66" y="11"/>
                </a:lnTo>
                <a:lnTo>
                  <a:pt x="63" y="11"/>
                </a:lnTo>
                <a:lnTo>
                  <a:pt x="59" y="13"/>
                </a:lnTo>
                <a:lnTo>
                  <a:pt x="56" y="14"/>
                </a:lnTo>
                <a:lnTo>
                  <a:pt x="52" y="16"/>
                </a:lnTo>
                <a:lnTo>
                  <a:pt x="49" y="17"/>
                </a:lnTo>
                <a:lnTo>
                  <a:pt x="45" y="20"/>
                </a:lnTo>
                <a:lnTo>
                  <a:pt x="41" y="21"/>
                </a:lnTo>
                <a:lnTo>
                  <a:pt x="36" y="24"/>
                </a:lnTo>
                <a:lnTo>
                  <a:pt x="34" y="25"/>
                </a:lnTo>
                <a:lnTo>
                  <a:pt x="29" y="28"/>
                </a:lnTo>
                <a:lnTo>
                  <a:pt x="26" y="31"/>
                </a:lnTo>
                <a:lnTo>
                  <a:pt x="22" y="33"/>
                </a:lnTo>
                <a:lnTo>
                  <a:pt x="19" y="35"/>
                </a:lnTo>
                <a:lnTo>
                  <a:pt x="16" y="38"/>
                </a:lnTo>
                <a:lnTo>
                  <a:pt x="13" y="41"/>
                </a:lnTo>
                <a:lnTo>
                  <a:pt x="11" y="43"/>
                </a:lnTo>
                <a:lnTo>
                  <a:pt x="10" y="45"/>
                </a:lnTo>
                <a:lnTo>
                  <a:pt x="9" y="47"/>
                </a:lnTo>
                <a:lnTo>
                  <a:pt x="8" y="49"/>
                </a:lnTo>
                <a:lnTo>
                  <a:pt x="7" y="50"/>
                </a:lnTo>
                <a:lnTo>
                  <a:pt x="7" y="51"/>
                </a:lnTo>
                <a:lnTo>
                  <a:pt x="6" y="54"/>
                </a:lnTo>
                <a:lnTo>
                  <a:pt x="5" y="56"/>
                </a:lnTo>
                <a:lnTo>
                  <a:pt x="4" y="58"/>
                </a:lnTo>
                <a:lnTo>
                  <a:pt x="4" y="59"/>
                </a:lnTo>
                <a:lnTo>
                  <a:pt x="2" y="62"/>
                </a:lnTo>
                <a:lnTo>
                  <a:pt x="2" y="64"/>
                </a:lnTo>
                <a:lnTo>
                  <a:pt x="1" y="66"/>
                </a:lnTo>
                <a:lnTo>
                  <a:pt x="1" y="68"/>
                </a:lnTo>
                <a:lnTo>
                  <a:pt x="0" y="71"/>
                </a:lnTo>
                <a:lnTo>
                  <a:pt x="0" y="72"/>
                </a:lnTo>
                <a:lnTo>
                  <a:pt x="0" y="75"/>
                </a:lnTo>
                <a:lnTo>
                  <a:pt x="0" y="76"/>
                </a:lnTo>
                <a:lnTo>
                  <a:pt x="0" y="79"/>
                </a:lnTo>
                <a:lnTo>
                  <a:pt x="1" y="82"/>
                </a:lnTo>
                <a:lnTo>
                  <a:pt x="1" y="85"/>
                </a:lnTo>
                <a:lnTo>
                  <a:pt x="2" y="88"/>
                </a:lnTo>
                <a:lnTo>
                  <a:pt x="3" y="90"/>
                </a:lnTo>
                <a:lnTo>
                  <a:pt x="4" y="94"/>
                </a:lnTo>
                <a:lnTo>
                  <a:pt x="6" y="96"/>
                </a:lnTo>
                <a:lnTo>
                  <a:pt x="7" y="98"/>
                </a:lnTo>
                <a:lnTo>
                  <a:pt x="8" y="101"/>
                </a:lnTo>
                <a:lnTo>
                  <a:pt x="9" y="103"/>
                </a:lnTo>
                <a:lnTo>
                  <a:pt x="11" y="106"/>
                </a:lnTo>
                <a:lnTo>
                  <a:pt x="12" y="107"/>
                </a:lnTo>
                <a:lnTo>
                  <a:pt x="13" y="109"/>
                </a:lnTo>
                <a:lnTo>
                  <a:pt x="14" y="111"/>
                </a:lnTo>
                <a:lnTo>
                  <a:pt x="16" y="112"/>
                </a:lnTo>
                <a:lnTo>
                  <a:pt x="17" y="114"/>
                </a:lnTo>
                <a:lnTo>
                  <a:pt x="18" y="117"/>
                </a:lnTo>
                <a:lnTo>
                  <a:pt x="22" y="120"/>
                </a:lnTo>
                <a:lnTo>
                  <a:pt x="24" y="122"/>
                </a:lnTo>
                <a:lnTo>
                  <a:pt x="28" y="125"/>
                </a:lnTo>
                <a:lnTo>
                  <a:pt x="32" y="128"/>
                </a:lnTo>
                <a:lnTo>
                  <a:pt x="36" y="130"/>
                </a:lnTo>
                <a:lnTo>
                  <a:pt x="41" y="134"/>
                </a:lnTo>
                <a:lnTo>
                  <a:pt x="46" y="135"/>
                </a:lnTo>
                <a:lnTo>
                  <a:pt x="50" y="138"/>
                </a:lnTo>
                <a:lnTo>
                  <a:pt x="55" y="139"/>
                </a:lnTo>
                <a:lnTo>
                  <a:pt x="59" y="141"/>
                </a:lnTo>
                <a:lnTo>
                  <a:pt x="64" y="143"/>
                </a:lnTo>
                <a:lnTo>
                  <a:pt x="67" y="144"/>
                </a:lnTo>
                <a:lnTo>
                  <a:pt x="72" y="146"/>
                </a:lnTo>
                <a:lnTo>
                  <a:pt x="75" y="147"/>
                </a:lnTo>
                <a:lnTo>
                  <a:pt x="79" y="147"/>
                </a:lnTo>
                <a:lnTo>
                  <a:pt x="83" y="148"/>
                </a:lnTo>
                <a:lnTo>
                  <a:pt x="87" y="149"/>
                </a:lnTo>
                <a:lnTo>
                  <a:pt x="92" y="150"/>
                </a:lnTo>
                <a:lnTo>
                  <a:pt x="98" y="150"/>
                </a:lnTo>
                <a:lnTo>
                  <a:pt x="103" y="151"/>
                </a:lnTo>
                <a:lnTo>
                  <a:pt x="109" y="151"/>
                </a:lnTo>
                <a:lnTo>
                  <a:pt x="115" y="151"/>
                </a:lnTo>
                <a:lnTo>
                  <a:pt x="121" y="151"/>
                </a:lnTo>
                <a:lnTo>
                  <a:pt x="127" y="151"/>
                </a:lnTo>
                <a:lnTo>
                  <a:pt x="133" y="151"/>
                </a:lnTo>
                <a:lnTo>
                  <a:pt x="138" y="151"/>
                </a:lnTo>
                <a:lnTo>
                  <a:pt x="144" y="151"/>
                </a:lnTo>
                <a:lnTo>
                  <a:pt x="149" y="151"/>
                </a:lnTo>
                <a:lnTo>
                  <a:pt x="155" y="151"/>
                </a:lnTo>
                <a:lnTo>
                  <a:pt x="159" y="151"/>
                </a:lnTo>
                <a:lnTo>
                  <a:pt x="164" y="150"/>
                </a:lnTo>
                <a:lnTo>
                  <a:pt x="166" y="150"/>
                </a:lnTo>
                <a:lnTo>
                  <a:pt x="168" y="150"/>
                </a:lnTo>
                <a:lnTo>
                  <a:pt x="171" y="150"/>
                </a:lnTo>
                <a:lnTo>
                  <a:pt x="174" y="149"/>
                </a:lnTo>
                <a:lnTo>
                  <a:pt x="177" y="149"/>
                </a:lnTo>
                <a:lnTo>
                  <a:pt x="180" y="148"/>
                </a:lnTo>
                <a:lnTo>
                  <a:pt x="183" y="146"/>
                </a:lnTo>
                <a:lnTo>
                  <a:pt x="188" y="145"/>
                </a:lnTo>
                <a:lnTo>
                  <a:pt x="191" y="144"/>
                </a:lnTo>
                <a:lnTo>
                  <a:pt x="194" y="143"/>
                </a:lnTo>
                <a:lnTo>
                  <a:pt x="196" y="142"/>
                </a:lnTo>
                <a:lnTo>
                  <a:pt x="200" y="140"/>
                </a:lnTo>
                <a:lnTo>
                  <a:pt x="202" y="139"/>
                </a:lnTo>
                <a:lnTo>
                  <a:pt x="204" y="137"/>
                </a:lnTo>
                <a:lnTo>
                  <a:pt x="206" y="136"/>
                </a:lnTo>
                <a:lnTo>
                  <a:pt x="208" y="132"/>
                </a:lnTo>
                <a:lnTo>
                  <a:pt x="208" y="132"/>
                </a:lnTo>
                <a:lnTo>
                  <a:pt x="208" y="131"/>
                </a:lnTo>
                <a:lnTo>
                  <a:pt x="208" y="130"/>
                </a:lnTo>
                <a:lnTo>
                  <a:pt x="208" y="129"/>
                </a:lnTo>
                <a:lnTo>
                  <a:pt x="207" y="127"/>
                </a:lnTo>
                <a:lnTo>
                  <a:pt x="207" y="126"/>
                </a:lnTo>
                <a:lnTo>
                  <a:pt x="207" y="124"/>
                </a:lnTo>
                <a:lnTo>
                  <a:pt x="207" y="123"/>
                </a:lnTo>
                <a:lnTo>
                  <a:pt x="206" y="122"/>
                </a:lnTo>
                <a:lnTo>
                  <a:pt x="206" y="121"/>
                </a:lnTo>
                <a:lnTo>
                  <a:pt x="204" y="120"/>
                </a:lnTo>
                <a:lnTo>
                  <a:pt x="204" y="118"/>
                </a:lnTo>
                <a:lnTo>
                  <a:pt x="203" y="118"/>
                </a:lnTo>
                <a:lnTo>
                  <a:pt x="203" y="116"/>
                </a:lnTo>
                <a:lnTo>
                  <a:pt x="201" y="115"/>
                </a:lnTo>
                <a:lnTo>
                  <a:pt x="201" y="114"/>
                </a:lnTo>
                <a:lnTo>
                  <a:pt x="197" y="112"/>
                </a:lnTo>
                <a:lnTo>
                  <a:pt x="194" y="110"/>
                </a:lnTo>
                <a:lnTo>
                  <a:pt x="190" y="108"/>
                </a:lnTo>
                <a:lnTo>
                  <a:pt x="186" y="106"/>
                </a:lnTo>
                <a:lnTo>
                  <a:pt x="180" y="106"/>
                </a:lnTo>
                <a:lnTo>
                  <a:pt x="176" y="104"/>
                </a:lnTo>
                <a:lnTo>
                  <a:pt x="170" y="104"/>
                </a:lnTo>
                <a:lnTo>
                  <a:pt x="166" y="103"/>
                </a:lnTo>
                <a:lnTo>
                  <a:pt x="160" y="103"/>
                </a:lnTo>
                <a:lnTo>
                  <a:pt x="155" y="103"/>
                </a:lnTo>
                <a:lnTo>
                  <a:pt x="149" y="103"/>
                </a:lnTo>
                <a:lnTo>
                  <a:pt x="145" y="102"/>
                </a:lnTo>
                <a:lnTo>
                  <a:pt x="139" y="102"/>
                </a:lnTo>
                <a:lnTo>
                  <a:pt x="135" y="102"/>
                </a:lnTo>
                <a:lnTo>
                  <a:pt x="131" y="102"/>
                </a:lnTo>
                <a:lnTo>
                  <a:pt x="128" y="101"/>
                </a:lnTo>
              </a:path>
            </a:pathLst>
          </a:custGeom>
          <a:noFill/>
          <a:ln w="381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17" name="Freeform 169"/>
          <xdr:cNvSpPr>
            <a:spLocks/>
          </xdr:cNvSpPr>
        </xdr:nvSpPr>
        <xdr:spPr bwMode="auto">
          <a:xfrm flipV="1">
            <a:off x="4637" y="2284"/>
            <a:ext cx="197" cy="118"/>
          </a:xfrm>
          <a:custGeom>
            <a:avLst/>
            <a:gdLst>
              <a:gd name="T0" fmla="*/ 129 w 209"/>
              <a:gd name="T1" fmla="*/ 1 h 153"/>
              <a:gd name="T2" fmla="*/ 118 w 209"/>
              <a:gd name="T3" fmla="*/ 3 h 153"/>
              <a:gd name="T4" fmla="*/ 103 w 209"/>
              <a:gd name="T5" fmla="*/ 4 h 153"/>
              <a:gd name="T6" fmla="*/ 85 w 209"/>
              <a:gd name="T7" fmla="*/ 8 h 153"/>
              <a:gd name="T8" fmla="*/ 70 w 209"/>
              <a:gd name="T9" fmla="*/ 10 h 153"/>
              <a:gd name="T10" fmla="*/ 59 w 209"/>
              <a:gd name="T11" fmla="*/ 13 h 153"/>
              <a:gd name="T12" fmla="*/ 49 w 209"/>
              <a:gd name="T13" fmla="*/ 17 h 153"/>
              <a:gd name="T14" fmla="*/ 36 w 209"/>
              <a:gd name="T15" fmla="*/ 23 h 153"/>
              <a:gd name="T16" fmla="*/ 25 w 209"/>
              <a:gd name="T17" fmla="*/ 30 h 153"/>
              <a:gd name="T18" fmla="*/ 15 w 209"/>
              <a:gd name="T19" fmla="*/ 37 h 153"/>
              <a:gd name="T20" fmla="*/ 10 w 209"/>
              <a:gd name="T21" fmla="*/ 44 h 153"/>
              <a:gd name="T22" fmla="*/ 6 w 209"/>
              <a:gd name="T23" fmla="*/ 50 h 153"/>
              <a:gd name="T24" fmla="*/ 5 w 209"/>
              <a:gd name="T25" fmla="*/ 56 h 153"/>
              <a:gd name="T26" fmla="*/ 2 w 209"/>
              <a:gd name="T27" fmla="*/ 62 h 153"/>
              <a:gd name="T28" fmla="*/ 0 w 209"/>
              <a:gd name="T29" fmla="*/ 67 h 153"/>
              <a:gd name="T30" fmla="*/ 0 w 209"/>
              <a:gd name="T31" fmla="*/ 74 h 153"/>
              <a:gd name="T32" fmla="*/ 0 w 209"/>
              <a:gd name="T33" fmla="*/ 81 h 153"/>
              <a:gd name="T34" fmla="*/ 2 w 209"/>
              <a:gd name="T35" fmla="*/ 90 h 153"/>
              <a:gd name="T36" fmla="*/ 7 w 209"/>
              <a:gd name="T37" fmla="*/ 97 h 153"/>
              <a:gd name="T38" fmla="*/ 10 w 209"/>
              <a:gd name="T39" fmla="*/ 105 h 153"/>
              <a:gd name="T40" fmla="*/ 14 w 209"/>
              <a:gd name="T41" fmla="*/ 111 h 153"/>
              <a:gd name="T42" fmla="*/ 18 w 209"/>
              <a:gd name="T43" fmla="*/ 117 h 153"/>
              <a:gd name="T44" fmla="*/ 28 w 209"/>
              <a:gd name="T45" fmla="*/ 125 h 153"/>
              <a:gd name="T46" fmla="*/ 40 w 209"/>
              <a:gd name="T47" fmla="*/ 133 h 153"/>
              <a:gd name="T48" fmla="*/ 54 w 209"/>
              <a:gd name="T49" fmla="*/ 139 h 153"/>
              <a:gd name="T50" fmla="*/ 67 w 209"/>
              <a:gd name="T51" fmla="*/ 144 h 153"/>
              <a:gd name="T52" fmla="*/ 79 w 209"/>
              <a:gd name="T53" fmla="*/ 147 h 153"/>
              <a:gd name="T54" fmla="*/ 92 w 209"/>
              <a:gd name="T55" fmla="*/ 150 h 153"/>
              <a:gd name="T56" fmla="*/ 109 w 209"/>
              <a:gd name="T57" fmla="*/ 152 h 153"/>
              <a:gd name="T58" fmla="*/ 127 w 209"/>
              <a:gd name="T59" fmla="*/ 152 h 153"/>
              <a:gd name="T60" fmla="*/ 144 w 209"/>
              <a:gd name="T61" fmla="*/ 152 h 153"/>
              <a:gd name="T62" fmla="*/ 158 w 209"/>
              <a:gd name="T63" fmla="*/ 151 h 153"/>
              <a:gd name="T64" fmla="*/ 168 w 209"/>
              <a:gd name="T65" fmla="*/ 150 h 153"/>
              <a:gd name="T66" fmla="*/ 177 w 209"/>
              <a:gd name="T67" fmla="*/ 149 h 153"/>
              <a:gd name="T68" fmla="*/ 188 w 209"/>
              <a:gd name="T69" fmla="*/ 145 h 153"/>
              <a:gd name="T70" fmla="*/ 196 w 209"/>
              <a:gd name="T71" fmla="*/ 141 h 153"/>
              <a:gd name="T72" fmla="*/ 204 w 209"/>
              <a:gd name="T73" fmla="*/ 137 h 153"/>
              <a:gd name="T74" fmla="*/ 207 w 209"/>
              <a:gd name="T75" fmla="*/ 133 h 153"/>
              <a:gd name="T76" fmla="*/ 208 w 209"/>
              <a:gd name="T77" fmla="*/ 129 h 153"/>
              <a:gd name="T78" fmla="*/ 207 w 209"/>
              <a:gd name="T79" fmla="*/ 124 h 153"/>
              <a:gd name="T80" fmla="*/ 205 w 209"/>
              <a:gd name="T81" fmla="*/ 121 h 153"/>
              <a:gd name="T82" fmla="*/ 202 w 209"/>
              <a:gd name="T83" fmla="*/ 117 h 153"/>
              <a:gd name="T84" fmla="*/ 201 w 209"/>
              <a:gd name="T85" fmla="*/ 114 h 153"/>
              <a:gd name="T86" fmla="*/ 189 w 209"/>
              <a:gd name="T87" fmla="*/ 109 h 153"/>
              <a:gd name="T88" fmla="*/ 175 w 209"/>
              <a:gd name="T89" fmla="*/ 104 h 153"/>
              <a:gd name="T90" fmla="*/ 160 w 209"/>
              <a:gd name="T91" fmla="*/ 103 h 153"/>
              <a:gd name="T92" fmla="*/ 144 w 209"/>
              <a:gd name="T93" fmla="*/ 102 h 153"/>
              <a:gd name="T94" fmla="*/ 130 w 209"/>
              <a:gd name="T95" fmla="*/ 102 h 15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209" h="153">
                <a:moveTo>
                  <a:pt x="131" y="0"/>
                </a:moveTo>
                <a:lnTo>
                  <a:pt x="130" y="1"/>
                </a:lnTo>
                <a:lnTo>
                  <a:pt x="129" y="1"/>
                </a:lnTo>
                <a:lnTo>
                  <a:pt x="125" y="2"/>
                </a:lnTo>
                <a:lnTo>
                  <a:pt x="123" y="2"/>
                </a:lnTo>
                <a:lnTo>
                  <a:pt x="118" y="3"/>
                </a:lnTo>
                <a:lnTo>
                  <a:pt x="113" y="3"/>
                </a:lnTo>
                <a:lnTo>
                  <a:pt x="108" y="4"/>
                </a:lnTo>
                <a:lnTo>
                  <a:pt x="103" y="4"/>
                </a:lnTo>
                <a:lnTo>
                  <a:pt x="97" y="5"/>
                </a:lnTo>
                <a:lnTo>
                  <a:pt x="91" y="6"/>
                </a:lnTo>
                <a:lnTo>
                  <a:pt x="85" y="8"/>
                </a:lnTo>
                <a:lnTo>
                  <a:pt x="80" y="8"/>
                </a:lnTo>
                <a:lnTo>
                  <a:pt x="75" y="9"/>
                </a:lnTo>
                <a:lnTo>
                  <a:pt x="70" y="10"/>
                </a:lnTo>
                <a:lnTo>
                  <a:pt x="66" y="11"/>
                </a:lnTo>
                <a:lnTo>
                  <a:pt x="63" y="11"/>
                </a:lnTo>
                <a:lnTo>
                  <a:pt x="59" y="13"/>
                </a:lnTo>
                <a:lnTo>
                  <a:pt x="56" y="14"/>
                </a:lnTo>
                <a:lnTo>
                  <a:pt x="52" y="16"/>
                </a:lnTo>
                <a:lnTo>
                  <a:pt x="49" y="17"/>
                </a:lnTo>
                <a:lnTo>
                  <a:pt x="44" y="20"/>
                </a:lnTo>
                <a:lnTo>
                  <a:pt x="40" y="22"/>
                </a:lnTo>
                <a:lnTo>
                  <a:pt x="36" y="23"/>
                </a:lnTo>
                <a:lnTo>
                  <a:pt x="33" y="25"/>
                </a:lnTo>
                <a:lnTo>
                  <a:pt x="29" y="28"/>
                </a:lnTo>
                <a:lnTo>
                  <a:pt x="25" y="30"/>
                </a:lnTo>
                <a:lnTo>
                  <a:pt x="21" y="33"/>
                </a:lnTo>
                <a:lnTo>
                  <a:pt x="18" y="34"/>
                </a:lnTo>
                <a:lnTo>
                  <a:pt x="15" y="37"/>
                </a:lnTo>
                <a:lnTo>
                  <a:pt x="12" y="40"/>
                </a:lnTo>
                <a:lnTo>
                  <a:pt x="10" y="43"/>
                </a:lnTo>
                <a:lnTo>
                  <a:pt x="10" y="44"/>
                </a:lnTo>
                <a:lnTo>
                  <a:pt x="8" y="47"/>
                </a:lnTo>
                <a:lnTo>
                  <a:pt x="8" y="48"/>
                </a:lnTo>
                <a:lnTo>
                  <a:pt x="6" y="50"/>
                </a:lnTo>
                <a:lnTo>
                  <a:pt x="6" y="51"/>
                </a:lnTo>
                <a:lnTo>
                  <a:pt x="5" y="55"/>
                </a:lnTo>
                <a:lnTo>
                  <a:pt x="5" y="56"/>
                </a:lnTo>
                <a:lnTo>
                  <a:pt x="3" y="57"/>
                </a:lnTo>
                <a:lnTo>
                  <a:pt x="3" y="59"/>
                </a:lnTo>
                <a:lnTo>
                  <a:pt x="2" y="62"/>
                </a:lnTo>
                <a:lnTo>
                  <a:pt x="2" y="63"/>
                </a:lnTo>
                <a:lnTo>
                  <a:pt x="0" y="66"/>
                </a:lnTo>
                <a:lnTo>
                  <a:pt x="0" y="67"/>
                </a:lnTo>
                <a:lnTo>
                  <a:pt x="0" y="70"/>
                </a:lnTo>
                <a:lnTo>
                  <a:pt x="0" y="72"/>
                </a:lnTo>
                <a:lnTo>
                  <a:pt x="0" y="74"/>
                </a:lnTo>
                <a:lnTo>
                  <a:pt x="0" y="76"/>
                </a:lnTo>
                <a:lnTo>
                  <a:pt x="0" y="79"/>
                </a:lnTo>
                <a:lnTo>
                  <a:pt x="0" y="81"/>
                </a:lnTo>
                <a:lnTo>
                  <a:pt x="0" y="84"/>
                </a:lnTo>
                <a:lnTo>
                  <a:pt x="2" y="87"/>
                </a:lnTo>
                <a:lnTo>
                  <a:pt x="2" y="90"/>
                </a:lnTo>
                <a:lnTo>
                  <a:pt x="4" y="93"/>
                </a:lnTo>
                <a:lnTo>
                  <a:pt x="5" y="96"/>
                </a:lnTo>
                <a:lnTo>
                  <a:pt x="7" y="97"/>
                </a:lnTo>
                <a:lnTo>
                  <a:pt x="7" y="100"/>
                </a:lnTo>
                <a:lnTo>
                  <a:pt x="9" y="103"/>
                </a:lnTo>
                <a:lnTo>
                  <a:pt x="10" y="105"/>
                </a:lnTo>
                <a:lnTo>
                  <a:pt x="12" y="107"/>
                </a:lnTo>
                <a:lnTo>
                  <a:pt x="12" y="109"/>
                </a:lnTo>
                <a:lnTo>
                  <a:pt x="14" y="111"/>
                </a:lnTo>
                <a:lnTo>
                  <a:pt x="15" y="112"/>
                </a:lnTo>
                <a:lnTo>
                  <a:pt x="16" y="114"/>
                </a:lnTo>
                <a:lnTo>
                  <a:pt x="18" y="117"/>
                </a:lnTo>
                <a:lnTo>
                  <a:pt x="21" y="119"/>
                </a:lnTo>
                <a:lnTo>
                  <a:pt x="24" y="123"/>
                </a:lnTo>
                <a:lnTo>
                  <a:pt x="28" y="125"/>
                </a:lnTo>
                <a:lnTo>
                  <a:pt x="32" y="128"/>
                </a:lnTo>
                <a:lnTo>
                  <a:pt x="36" y="130"/>
                </a:lnTo>
                <a:lnTo>
                  <a:pt x="40" y="133"/>
                </a:lnTo>
                <a:lnTo>
                  <a:pt x="45" y="135"/>
                </a:lnTo>
                <a:lnTo>
                  <a:pt x="50" y="137"/>
                </a:lnTo>
                <a:lnTo>
                  <a:pt x="54" y="139"/>
                </a:lnTo>
                <a:lnTo>
                  <a:pt x="59" y="141"/>
                </a:lnTo>
                <a:lnTo>
                  <a:pt x="64" y="142"/>
                </a:lnTo>
                <a:lnTo>
                  <a:pt x="67" y="144"/>
                </a:lnTo>
                <a:lnTo>
                  <a:pt x="71" y="145"/>
                </a:lnTo>
                <a:lnTo>
                  <a:pt x="75" y="147"/>
                </a:lnTo>
                <a:lnTo>
                  <a:pt x="79" y="147"/>
                </a:lnTo>
                <a:lnTo>
                  <a:pt x="83" y="148"/>
                </a:lnTo>
                <a:lnTo>
                  <a:pt x="87" y="149"/>
                </a:lnTo>
                <a:lnTo>
                  <a:pt x="92" y="150"/>
                </a:lnTo>
                <a:lnTo>
                  <a:pt x="97" y="150"/>
                </a:lnTo>
                <a:lnTo>
                  <a:pt x="103" y="152"/>
                </a:lnTo>
                <a:lnTo>
                  <a:pt x="109" y="152"/>
                </a:lnTo>
                <a:lnTo>
                  <a:pt x="115" y="152"/>
                </a:lnTo>
                <a:lnTo>
                  <a:pt x="121" y="152"/>
                </a:lnTo>
                <a:lnTo>
                  <a:pt x="127" y="152"/>
                </a:lnTo>
                <a:lnTo>
                  <a:pt x="132" y="152"/>
                </a:lnTo>
                <a:lnTo>
                  <a:pt x="138" y="152"/>
                </a:lnTo>
                <a:lnTo>
                  <a:pt x="144" y="152"/>
                </a:lnTo>
                <a:lnTo>
                  <a:pt x="148" y="152"/>
                </a:lnTo>
                <a:lnTo>
                  <a:pt x="154" y="151"/>
                </a:lnTo>
                <a:lnTo>
                  <a:pt x="158" y="151"/>
                </a:lnTo>
                <a:lnTo>
                  <a:pt x="163" y="150"/>
                </a:lnTo>
                <a:lnTo>
                  <a:pt x="165" y="150"/>
                </a:lnTo>
                <a:lnTo>
                  <a:pt x="168" y="150"/>
                </a:lnTo>
                <a:lnTo>
                  <a:pt x="171" y="150"/>
                </a:lnTo>
                <a:lnTo>
                  <a:pt x="174" y="149"/>
                </a:lnTo>
                <a:lnTo>
                  <a:pt x="177" y="149"/>
                </a:lnTo>
                <a:lnTo>
                  <a:pt x="180" y="147"/>
                </a:lnTo>
                <a:lnTo>
                  <a:pt x="183" y="146"/>
                </a:lnTo>
                <a:lnTo>
                  <a:pt x="188" y="145"/>
                </a:lnTo>
                <a:lnTo>
                  <a:pt x="190" y="144"/>
                </a:lnTo>
                <a:lnTo>
                  <a:pt x="193" y="143"/>
                </a:lnTo>
                <a:lnTo>
                  <a:pt x="196" y="141"/>
                </a:lnTo>
                <a:lnTo>
                  <a:pt x="200" y="140"/>
                </a:lnTo>
                <a:lnTo>
                  <a:pt x="201" y="138"/>
                </a:lnTo>
                <a:lnTo>
                  <a:pt x="204" y="137"/>
                </a:lnTo>
                <a:lnTo>
                  <a:pt x="205" y="135"/>
                </a:lnTo>
                <a:lnTo>
                  <a:pt x="207" y="133"/>
                </a:lnTo>
                <a:lnTo>
                  <a:pt x="207" y="133"/>
                </a:lnTo>
                <a:lnTo>
                  <a:pt x="207" y="131"/>
                </a:lnTo>
                <a:lnTo>
                  <a:pt x="207" y="130"/>
                </a:lnTo>
                <a:lnTo>
                  <a:pt x="208" y="129"/>
                </a:lnTo>
                <a:lnTo>
                  <a:pt x="207" y="127"/>
                </a:lnTo>
                <a:lnTo>
                  <a:pt x="207" y="126"/>
                </a:lnTo>
                <a:lnTo>
                  <a:pt x="207" y="124"/>
                </a:lnTo>
                <a:lnTo>
                  <a:pt x="207" y="123"/>
                </a:lnTo>
                <a:lnTo>
                  <a:pt x="205" y="123"/>
                </a:lnTo>
                <a:lnTo>
                  <a:pt x="205" y="121"/>
                </a:lnTo>
                <a:lnTo>
                  <a:pt x="204" y="119"/>
                </a:lnTo>
                <a:lnTo>
                  <a:pt x="204" y="118"/>
                </a:lnTo>
                <a:lnTo>
                  <a:pt x="202" y="117"/>
                </a:lnTo>
                <a:lnTo>
                  <a:pt x="202" y="116"/>
                </a:lnTo>
                <a:lnTo>
                  <a:pt x="201" y="115"/>
                </a:lnTo>
                <a:lnTo>
                  <a:pt x="201" y="114"/>
                </a:lnTo>
                <a:lnTo>
                  <a:pt x="197" y="112"/>
                </a:lnTo>
                <a:lnTo>
                  <a:pt x="194" y="110"/>
                </a:lnTo>
                <a:lnTo>
                  <a:pt x="189" y="109"/>
                </a:lnTo>
                <a:lnTo>
                  <a:pt x="186" y="106"/>
                </a:lnTo>
                <a:lnTo>
                  <a:pt x="180" y="105"/>
                </a:lnTo>
                <a:lnTo>
                  <a:pt x="175" y="104"/>
                </a:lnTo>
                <a:lnTo>
                  <a:pt x="170" y="104"/>
                </a:lnTo>
                <a:lnTo>
                  <a:pt x="165" y="103"/>
                </a:lnTo>
                <a:lnTo>
                  <a:pt x="160" y="103"/>
                </a:lnTo>
                <a:lnTo>
                  <a:pt x="154" y="103"/>
                </a:lnTo>
                <a:lnTo>
                  <a:pt x="148" y="103"/>
                </a:lnTo>
                <a:lnTo>
                  <a:pt x="144" y="102"/>
                </a:lnTo>
                <a:lnTo>
                  <a:pt x="139" y="102"/>
                </a:lnTo>
                <a:lnTo>
                  <a:pt x="134" y="102"/>
                </a:lnTo>
                <a:lnTo>
                  <a:pt x="130" y="102"/>
                </a:lnTo>
                <a:lnTo>
                  <a:pt x="127" y="102"/>
                </a:lnTo>
              </a:path>
            </a:pathLst>
          </a:custGeom>
          <a:noFill/>
          <a:ln w="381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18" name="Freeform 170"/>
          <xdr:cNvSpPr>
            <a:spLocks/>
          </xdr:cNvSpPr>
        </xdr:nvSpPr>
        <xdr:spPr bwMode="auto">
          <a:xfrm flipV="1">
            <a:off x="4631" y="2207"/>
            <a:ext cx="197" cy="117"/>
          </a:xfrm>
          <a:custGeom>
            <a:avLst/>
            <a:gdLst>
              <a:gd name="T0" fmla="*/ 129 w 209"/>
              <a:gd name="T1" fmla="*/ 1 h 152"/>
              <a:gd name="T2" fmla="*/ 118 w 209"/>
              <a:gd name="T3" fmla="*/ 3 h 152"/>
              <a:gd name="T4" fmla="*/ 103 w 209"/>
              <a:gd name="T5" fmla="*/ 3 h 152"/>
              <a:gd name="T6" fmla="*/ 85 w 209"/>
              <a:gd name="T7" fmla="*/ 7 h 152"/>
              <a:gd name="T8" fmla="*/ 70 w 209"/>
              <a:gd name="T9" fmla="*/ 10 h 152"/>
              <a:gd name="T10" fmla="*/ 60 w 209"/>
              <a:gd name="T11" fmla="*/ 13 h 152"/>
              <a:gd name="T12" fmla="*/ 49 w 209"/>
              <a:gd name="T13" fmla="*/ 17 h 152"/>
              <a:gd name="T14" fmla="*/ 36 w 209"/>
              <a:gd name="T15" fmla="*/ 23 h 152"/>
              <a:gd name="T16" fmla="*/ 25 w 209"/>
              <a:gd name="T17" fmla="*/ 30 h 152"/>
              <a:gd name="T18" fmla="*/ 16 w 209"/>
              <a:gd name="T19" fmla="*/ 37 h 152"/>
              <a:gd name="T20" fmla="*/ 10 w 209"/>
              <a:gd name="T21" fmla="*/ 45 h 152"/>
              <a:gd name="T22" fmla="*/ 7 w 209"/>
              <a:gd name="T23" fmla="*/ 50 h 152"/>
              <a:gd name="T24" fmla="*/ 5 w 209"/>
              <a:gd name="T25" fmla="*/ 56 h 152"/>
              <a:gd name="T26" fmla="*/ 2 w 209"/>
              <a:gd name="T27" fmla="*/ 62 h 152"/>
              <a:gd name="T28" fmla="*/ 1 w 209"/>
              <a:gd name="T29" fmla="*/ 68 h 152"/>
              <a:gd name="T30" fmla="*/ 0 w 209"/>
              <a:gd name="T31" fmla="*/ 74 h 152"/>
              <a:gd name="T32" fmla="*/ 1 w 209"/>
              <a:gd name="T33" fmla="*/ 82 h 152"/>
              <a:gd name="T34" fmla="*/ 3 w 209"/>
              <a:gd name="T35" fmla="*/ 90 h 152"/>
              <a:gd name="T36" fmla="*/ 7 w 209"/>
              <a:gd name="T37" fmla="*/ 98 h 152"/>
              <a:gd name="T38" fmla="*/ 10 w 209"/>
              <a:gd name="T39" fmla="*/ 106 h 152"/>
              <a:gd name="T40" fmla="*/ 14 w 209"/>
              <a:gd name="T41" fmla="*/ 111 h 152"/>
              <a:gd name="T42" fmla="*/ 18 w 209"/>
              <a:gd name="T43" fmla="*/ 117 h 152"/>
              <a:gd name="T44" fmla="*/ 28 w 209"/>
              <a:gd name="T45" fmla="*/ 125 h 152"/>
              <a:gd name="T46" fmla="*/ 41 w 209"/>
              <a:gd name="T47" fmla="*/ 133 h 152"/>
              <a:gd name="T48" fmla="*/ 54 w 209"/>
              <a:gd name="T49" fmla="*/ 139 h 152"/>
              <a:gd name="T50" fmla="*/ 68 w 209"/>
              <a:gd name="T51" fmla="*/ 144 h 152"/>
              <a:gd name="T52" fmla="*/ 79 w 209"/>
              <a:gd name="T53" fmla="*/ 147 h 152"/>
              <a:gd name="T54" fmla="*/ 92 w 209"/>
              <a:gd name="T55" fmla="*/ 151 h 152"/>
              <a:gd name="T56" fmla="*/ 109 w 209"/>
              <a:gd name="T57" fmla="*/ 151 h 152"/>
              <a:gd name="T58" fmla="*/ 127 w 209"/>
              <a:gd name="T59" fmla="*/ 151 h 152"/>
              <a:gd name="T60" fmla="*/ 144 w 209"/>
              <a:gd name="T61" fmla="*/ 151 h 152"/>
              <a:gd name="T62" fmla="*/ 159 w 209"/>
              <a:gd name="T63" fmla="*/ 151 h 152"/>
              <a:gd name="T64" fmla="*/ 168 w 209"/>
              <a:gd name="T65" fmla="*/ 150 h 152"/>
              <a:gd name="T66" fmla="*/ 177 w 209"/>
              <a:gd name="T67" fmla="*/ 149 h 152"/>
              <a:gd name="T68" fmla="*/ 188 w 209"/>
              <a:gd name="T69" fmla="*/ 145 h 152"/>
              <a:gd name="T70" fmla="*/ 196 w 209"/>
              <a:gd name="T71" fmla="*/ 142 h 152"/>
              <a:gd name="T72" fmla="*/ 205 w 209"/>
              <a:gd name="T73" fmla="*/ 137 h 152"/>
              <a:gd name="T74" fmla="*/ 208 w 209"/>
              <a:gd name="T75" fmla="*/ 132 h 152"/>
              <a:gd name="T76" fmla="*/ 208 w 209"/>
              <a:gd name="T77" fmla="*/ 128 h 152"/>
              <a:gd name="T78" fmla="*/ 207 w 209"/>
              <a:gd name="T79" fmla="*/ 124 h 152"/>
              <a:gd name="T80" fmla="*/ 205 w 209"/>
              <a:gd name="T81" fmla="*/ 121 h 152"/>
              <a:gd name="T82" fmla="*/ 203 w 209"/>
              <a:gd name="T83" fmla="*/ 118 h 152"/>
              <a:gd name="T84" fmla="*/ 202 w 209"/>
              <a:gd name="T85" fmla="*/ 114 h 152"/>
              <a:gd name="T86" fmla="*/ 190 w 209"/>
              <a:gd name="T87" fmla="*/ 108 h 152"/>
              <a:gd name="T88" fmla="*/ 176 w 209"/>
              <a:gd name="T89" fmla="*/ 104 h 152"/>
              <a:gd name="T90" fmla="*/ 160 w 209"/>
              <a:gd name="T91" fmla="*/ 103 h 152"/>
              <a:gd name="T92" fmla="*/ 144 w 209"/>
              <a:gd name="T93" fmla="*/ 102 h 152"/>
              <a:gd name="T94" fmla="*/ 130 w 209"/>
              <a:gd name="T95" fmla="*/ 102 h 1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209" h="152">
                <a:moveTo>
                  <a:pt x="132" y="0"/>
                </a:moveTo>
                <a:lnTo>
                  <a:pt x="131" y="1"/>
                </a:lnTo>
                <a:lnTo>
                  <a:pt x="129" y="1"/>
                </a:lnTo>
                <a:lnTo>
                  <a:pt x="126" y="2"/>
                </a:lnTo>
                <a:lnTo>
                  <a:pt x="123" y="2"/>
                </a:lnTo>
                <a:lnTo>
                  <a:pt x="118" y="3"/>
                </a:lnTo>
                <a:lnTo>
                  <a:pt x="113" y="3"/>
                </a:lnTo>
                <a:lnTo>
                  <a:pt x="108" y="3"/>
                </a:lnTo>
                <a:lnTo>
                  <a:pt x="103" y="3"/>
                </a:lnTo>
                <a:lnTo>
                  <a:pt x="97" y="5"/>
                </a:lnTo>
                <a:lnTo>
                  <a:pt x="91" y="6"/>
                </a:lnTo>
                <a:lnTo>
                  <a:pt x="85" y="7"/>
                </a:lnTo>
                <a:lnTo>
                  <a:pt x="80" y="7"/>
                </a:lnTo>
                <a:lnTo>
                  <a:pt x="75" y="9"/>
                </a:lnTo>
                <a:lnTo>
                  <a:pt x="70" y="10"/>
                </a:lnTo>
                <a:lnTo>
                  <a:pt x="66" y="12"/>
                </a:lnTo>
                <a:lnTo>
                  <a:pt x="64" y="12"/>
                </a:lnTo>
                <a:lnTo>
                  <a:pt x="60" y="13"/>
                </a:lnTo>
                <a:lnTo>
                  <a:pt x="57" y="15"/>
                </a:lnTo>
                <a:lnTo>
                  <a:pt x="52" y="16"/>
                </a:lnTo>
                <a:lnTo>
                  <a:pt x="49" y="17"/>
                </a:lnTo>
                <a:lnTo>
                  <a:pt x="45" y="20"/>
                </a:lnTo>
                <a:lnTo>
                  <a:pt x="41" y="21"/>
                </a:lnTo>
                <a:lnTo>
                  <a:pt x="36" y="23"/>
                </a:lnTo>
                <a:lnTo>
                  <a:pt x="33" y="25"/>
                </a:lnTo>
                <a:lnTo>
                  <a:pt x="29" y="28"/>
                </a:lnTo>
                <a:lnTo>
                  <a:pt x="25" y="30"/>
                </a:lnTo>
                <a:lnTo>
                  <a:pt x="21" y="33"/>
                </a:lnTo>
                <a:lnTo>
                  <a:pt x="19" y="35"/>
                </a:lnTo>
                <a:lnTo>
                  <a:pt x="16" y="37"/>
                </a:lnTo>
                <a:lnTo>
                  <a:pt x="13" y="40"/>
                </a:lnTo>
                <a:lnTo>
                  <a:pt x="11" y="43"/>
                </a:lnTo>
                <a:lnTo>
                  <a:pt x="10" y="45"/>
                </a:lnTo>
                <a:lnTo>
                  <a:pt x="9" y="47"/>
                </a:lnTo>
                <a:lnTo>
                  <a:pt x="9" y="49"/>
                </a:lnTo>
                <a:lnTo>
                  <a:pt x="7" y="50"/>
                </a:lnTo>
                <a:lnTo>
                  <a:pt x="7" y="52"/>
                </a:lnTo>
                <a:lnTo>
                  <a:pt x="5" y="54"/>
                </a:lnTo>
                <a:lnTo>
                  <a:pt x="5" y="56"/>
                </a:lnTo>
                <a:lnTo>
                  <a:pt x="3" y="57"/>
                </a:lnTo>
                <a:lnTo>
                  <a:pt x="3" y="59"/>
                </a:lnTo>
                <a:lnTo>
                  <a:pt x="2" y="62"/>
                </a:lnTo>
                <a:lnTo>
                  <a:pt x="2" y="63"/>
                </a:lnTo>
                <a:lnTo>
                  <a:pt x="1" y="66"/>
                </a:lnTo>
                <a:lnTo>
                  <a:pt x="1" y="68"/>
                </a:lnTo>
                <a:lnTo>
                  <a:pt x="0" y="70"/>
                </a:lnTo>
                <a:lnTo>
                  <a:pt x="0" y="72"/>
                </a:lnTo>
                <a:lnTo>
                  <a:pt x="0" y="74"/>
                </a:lnTo>
                <a:lnTo>
                  <a:pt x="0" y="76"/>
                </a:lnTo>
                <a:lnTo>
                  <a:pt x="0" y="78"/>
                </a:lnTo>
                <a:lnTo>
                  <a:pt x="1" y="82"/>
                </a:lnTo>
                <a:lnTo>
                  <a:pt x="1" y="84"/>
                </a:lnTo>
                <a:lnTo>
                  <a:pt x="2" y="87"/>
                </a:lnTo>
                <a:lnTo>
                  <a:pt x="3" y="90"/>
                </a:lnTo>
                <a:lnTo>
                  <a:pt x="4" y="93"/>
                </a:lnTo>
                <a:lnTo>
                  <a:pt x="5" y="96"/>
                </a:lnTo>
                <a:lnTo>
                  <a:pt x="7" y="98"/>
                </a:lnTo>
                <a:lnTo>
                  <a:pt x="7" y="101"/>
                </a:lnTo>
                <a:lnTo>
                  <a:pt x="9" y="103"/>
                </a:lnTo>
                <a:lnTo>
                  <a:pt x="10" y="106"/>
                </a:lnTo>
                <a:lnTo>
                  <a:pt x="12" y="107"/>
                </a:lnTo>
                <a:lnTo>
                  <a:pt x="12" y="109"/>
                </a:lnTo>
                <a:lnTo>
                  <a:pt x="14" y="111"/>
                </a:lnTo>
                <a:lnTo>
                  <a:pt x="15" y="112"/>
                </a:lnTo>
                <a:lnTo>
                  <a:pt x="17" y="114"/>
                </a:lnTo>
                <a:lnTo>
                  <a:pt x="18" y="117"/>
                </a:lnTo>
                <a:lnTo>
                  <a:pt x="21" y="120"/>
                </a:lnTo>
                <a:lnTo>
                  <a:pt x="24" y="122"/>
                </a:lnTo>
                <a:lnTo>
                  <a:pt x="28" y="125"/>
                </a:lnTo>
                <a:lnTo>
                  <a:pt x="32" y="128"/>
                </a:lnTo>
                <a:lnTo>
                  <a:pt x="36" y="130"/>
                </a:lnTo>
                <a:lnTo>
                  <a:pt x="41" y="133"/>
                </a:lnTo>
                <a:lnTo>
                  <a:pt x="45" y="134"/>
                </a:lnTo>
                <a:lnTo>
                  <a:pt x="50" y="137"/>
                </a:lnTo>
                <a:lnTo>
                  <a:pt x="54" y="139"/>
                </a:lnTo>
                <a:lnTo>
                  <a:pt x="59" y="141"/>
                </a:lnTo>
                <a:lnTo>
                  <a:pt x="64" y="142"/>
                </a:lnTo>
                <a:lnTo>
                  <a:pt x="68" y="144"/>
                </a:lnTo>
                <a:lnTo>
                  <a:pt x="72" y="145"/>
                </a:lnTo>
                <a:lnTo>
                  <a:pt x="75" y="147"/>
                </a:lnTo>
                <a:lnTo>
                  <a:pt x="79" y="147"/>
                </a:lnTo>
                <a:lnTo>
                  <a:pt x="83" y="148"/>
                </a:lnTo>
                <a:lnTo>
                  <a:pt x="87" y="149"/>
                </a:lnTo>
                <a:lnTo>
                  <a:pt x="92" y="151"/>
                </a:lnTo>
                <a:lnTo>
                  <a:pt x="98" y="151"/>
                </a:lnTo>
                <a:lnTo>
                  <a:pt x="103" y="151"/>
                </a:lnTo>
                <a:lnTo>
                  <a:pt x="109" y="151"/>
                </a:lnTo>
                <a:lnTo>
                  <a:pt x="115" y="151"/>
                </a:lnTo>
                <a:lnTo>
                  <a:pt x="122" y="151"/>
                </a:lnTo>
                <a:lnTo>
                  <a:pt x="127" y="151"/>
                </a:lnTo>
                <a:lnTo>
                  <a:pt x="132" y="151"/>
                </a:lnTo>
                <a:lnTo>
                  <a:pt x="138" y="151"/>
                </a:lnTo>
                <a:lnTo>
                  <a:pt x="144" y="151"/>
                </a:lnTo>
                <a:lnTo>
                  <a:pt x="148" y="151"/>
                </a:lnTo>
                <a:lnTo>
                  <a:pt x="155" y="151"/>
                </a:lnTo>
                <a:lnTo>
                  <a:pt x="159" y="151"/>
                </a:lnTo>
                <a:lnTo>
                  <a:pt x="163" y="150"/>
                </a:lnTo>
                <a:lnTo>
                  <a:pt x="165" y="150"/>
                </a:lnTo>
                <a:lnTo>
                  <a:pt x="168" y="150"/>
                </a:lnTo>
                <a:lnTo>
                  <a:pt x="171" y="150"/>
                </a:lnTo>
                <a:lnTo>
                  <a:pt x="174" y="149"/>
                </a:lnTo>
                <a:lnTo>
                  <a:pt x="177" y="149"/>
                </a:lnTo>
                <a:lnTo>
                  <a:pt x="181" y="147"/>
                </a:lnTo>
                <a:lnTo>
                  <a:pt x="183" y="147"/>
                </a:lnTo>
                <a:lnTo>
                  <a:pt x="188" y="145"/>
                </a:lnTo>
                <a:lnTo>
                  <a:pt x="191" y="144"/>
                </a:lnTo>
                <a:lnTo>
                  <a:pt x="193" y="143"/>
                </a:lnTo>
                <a:lnTo>
                  <a:pt x="196" y="142"/>
                </a:lnTo>
                <a:lnTo>
                  <a:pt x="200" y="140"/>
                </a:lnTo>
                <a:lnTo>
                  <a:pt x="202" y="139"/>
                </a:lnTo>
                <a:lnTo>
                  <a:pt x="205" y="137"/>
                </a:lnTo>
                <a:lnTo>
                  <a:pt x="206" y="136"/>
                </a:lnTo>
                <a:lnTo>
                  <a:pt x="208" y="132"/>
                </a:lnTo>
                <a:lnTo>
                  <a:pt x="208" y="132"/>
                </a:lnTo>
                <a:lnTo>
                  <a:pt x="208" y="131"/>
                </a:lnTo>
                <a:lnTo>
                  <a:pt x="208" y="130"/>
                </a:lnTo>
                <a:lnTo>
                  <a:pt x="208" y="128"/>
                </a:lnTo>
                <a:lnTo>
                  <a:pt x="207" y="127"/>
                </a:lnTo>
                <a:lnTo>
                  <a:pt x="207" y="126"/>
                </a:lnTo>
                <a:lnTo>
                  <a:pt x="207" y="124"/>
                </a:lnTo>
                <a:lnTo>
                  <a:pt x="207" y="123"/>
                </a:lnTo>
                <a:lnTo>
                  <a:pt x="205" y="122"/>
                </a:lnTo>
                <a:lnTo>
                  <a:pt x="205" y="121"/>
                </a:lnTo>
                <a:lnTo>
                  <a:pt x="204" y="120"/>
                </a:lnTo>
                <a:lnTo>
                  <a:pt x="204" y="118"/>
                </a:lnTo>
                <a:lnTo>
                  <a:pt x="203" y="118"/>
                </a:lnTo>
                <a:lnTo>
                  <a:pt x="203" y="116"/>
                </a:lnTo>
                <a:lnTo>
                  <a:pt x="202" y="115"/>
                </a:lnTo>
                <a:lnTo>
                  <a:pt x="202" y="114"/>
                </a:lnTo>
                <a:lnTo>
                  <a:pt x="198" y="112"/>
                </a:lnTo>
                <a:lnTo>
                  <a:pt x="195" y="110"/>
                </a:lnTo>
                <a:lnTo>
                  <a:pt x="190" y="108"/>
                </a:lnTo>
                <a:lnTo>
                  <a:pt x="186" y="106"/>
                </a:lnTo>
                <a:lnTo>
                  <a:pt x="181" y="106"/>
                </a:lnTo>
                <a:lnTo>
                  <a:pt x="176" y="104"/>
                </a:lnTo>
                <a:lnTo>
                  <a:pt x="170" y="104"/>
                </a:lnTo>
                <a:lnTo>
                  <a:pt x="166" y="103"/>
                </a:lnTo>
                <a:lnTo>
                  <a:pt x="160" y="103"/>
                </a:lnTo>
                <a:lnTo>
                  <a:pt x="155" y="103"/>
                </a:lnTo>
                <a:lnTo>
                  <a:pt x="148" y="103"/>
                </a:lnTo>
                <a:lnTo>
                  <a:pt x="144" y="102"/>
                </a:lnTo>
                <a:lnTo>
                  <a:pt x="139" y="102"/>
                </a:lnTo>
                <a:lnTo>
                  <a:pt x="134" y="102"/>
                </a:lnTo>
                <a:lnTo>
                  <a:pt x="130" y="102"/>
                </a:lnTo>
                <a:lnTo>
                  <a:pt x="127" y="101"/>
                </a:lnTo>
              </a:path>
            </a:pathLst>
          </a:custGeom>
          <a:noFill/>
          <a:ln w="381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19" name="Freeform 171"/>
          <xdr:cNvSpPr>
            <a:spLocks/>
          </xdr:cNvSpPr>
        </xdr:nvSpPr>
        <xdr:spPr bwMode="auto">
          <a:xfrm flipV="1">
            <a:off x="4631" y="2128"/>
            <a:ext cx="197" cy="118"/>
          </a:xfrm>
          <a:custGeom>
            <a:avLst/>
            <a:gdLst>
              <a:gd name="T0" fmla="*/ 129 w 209"/>
              <a:gd name="T1" fmla="*/ 1 h 152"/>
              <a:gd name="T2" fmla="*/ 118 w 209"/>
              <a:gd name="T3" fmla="*/ 3 h 152"/>
              <a:gd name="T4" fmla="*/ 103 w 209"/>
              <a:gd name="T5" fmla="*/ 3 h 152"/>
              <a:gd name="T6" fmla="*/ 85 w 209"/>
              <a:gd name="T7" fmla="*/ 7 h 152"/>
              <a:gd name="T8" fmla="*/ 70 w 209"/>
              <a:gd name="T9" fmla="*/ 9 h 152"/>
              <a:gd name="T10" fmla="*/ 60 w 209"/>
              <a:gd name="T11" fmla="*/ 12 h 152"/>
              <a:gd name="T12" fmla="*/ 49 w 209"/>
              <a:gd name="T13" fmla="*/ 16 h 152"/>
              <a:gd name="T14" fmla="*/ 36 w 209"/>
              <a:gd name="T15" fmla="*/ 22 h 152"/>
              <a:gd name="T16" fmla="*/ 25 w 209"/>
              <a:gd name="T17" fmla="*/ 29 h 152"/>
              <a:gd name="T18" fmla="*/ 16 w 209"/>
              <a:gd name="T19" fmla="*/ 36 h 152"/>
              <a:gd name="T20" fmla="*/ 10 w 209"/>
              <a:gd name="T21" fmla="*/ 44 h 152"/>
              <a:gd name="T22" fmla="*/ 7 w 209"/>
              <a:gd name="T23" fmla="*/ 49 h 152"/>
              <a:gd name="T24" fmla="*/ 5 w 209"/>
              <a:gd name="T25" fmla="*/ 55 h 152"/>
              <a:gd name="T26" fmla="*/ 2 w 209"/>
              <a:gd name="T27" fmla="*/ 61 h 152"/>
              <a:gd name="T28" fmla="*/ 1 w 209"/>
              <a:gd name="T29" fmla="*/ 66 h 152"/>
              <a:gd name="T30" fmla="*/ 0 w 209"/>
              <a:gd name="T31" fmla="*/ 73 h 152"/>
              <a:gd name="T32" fmla="*/ 1 w 209"/>
              <a:gd name="T33" fmla="*/ 80 h 152"/>
              <a:gd name="T34" fmla="*/ 3 w 209"/>
              <a:gd name="T35" fmla="*/ 89 h 152"/>
              <a:gd name="T36" fmla="*/ 7 w 209"/>
              <a:gd name="T37" fmla="*/ 97 h 152"/>
              <a:gd name="T38" fmla="*/ 10 w 209"/>
              <a:gd name="T39" fmla="*/ 104 h 152"/>
              <a:gd name="T40" fmla="*/ 14 w 209"/>
              <a:gd name="T41" fmla="*/ 109 h 152"/>
              <a:gd name="T42" fmla="*/ 18 w 209"/>
              <a:gd name="T43" fmla="*/ 115 h 152"/>
              <a:gd name="T44" fmla="*/ 28 w 209"/>
              <a:gd name="T45" fmla="*/ 124 h 152"/>
              <a:gd name="T46" fmla="*/ 41 w 209"/>
              <a:gd name="T47" fmla="*/ 132 h 152"/>
              <a:gd name="T48" fmla="*/ 54 w 209"/>
              <a:gd name="T49" fmla="*/ 138 h 152"/>
              <a:gd name="T50" fmla="*/ 68 w 209"/>
              <a:gd name="T51" fmla="*/ 143 h 152"/>
              <a:gd name="T52" fmla="*/ 79 w 209"/>
              <a:gd name="T53" fmla="*/ 146 h 152"/>
              <a:gd name="T54" fmla="*/ 92 w 209"/>
              <a:gd name="T55" fmla="*/ 149 h 152"/>
              <a:gd name="T56" fmla="*/ 109 w 209"/>
              <a:gd name="T57" fmla="*/ 151 h 152"/>
              <a:gd name="T58" fmla="*/ 127 w 209"/>
              <a:gd name="T59" fmla="*/ 151 h 152"/>
              <a:gd name="T60" fmla="*/ 144 w 209"/>
              <a:gd name="T61" fmla="*/ 151 h 152"/>
              <a:gd name="T62" fmla="*/ 159 w 209"/>
              <a:gd name="T63" fmla="*/ 151 h 152"/>
              <a:gd name="T64" fmla="*/ 168 w 209"/>
              <a:gd name="T65" fmla="*/ 149 h 152"/>
              <a:gd name="T66" fmla="*/ 177 w 209"/>
              <a:gd name="T67" fmla="*/ 148 h 152"/>
              <a:gd name="T68" fmla="*/ 188 w 209"/>
              <a:gd name="T69" fmla="*/ 144 h 152"/>
              <a:gd name="T70" fmla="*/ 196 w 209"/>
              <a:gd name="T71" fmla="*/ 141 h 152"/>
              <a:gd name="T72" fmla="*/ 205 w 209"/>
              <a:gd name="T73" fmla="*/ 136 h 152"/>
              <a:gd name="T74" fmla="*/ 208 w 209"/>
              <a:gd name="T75" fmla="*/ 132 h 152"/>
              <a:gd name="T76" fmla="*/ 208 w 209"/>
              <a:gd name="T77" fmla="*/ 128 h 152"/>
              <a:gd name="T78" fmla="*/ 207 w 209"/>
              <a:gd name="T79" fmla="*/ 123 h 152"/>
              <a:gd name="T80" fmla="*/ 205 w 209"/>
              <a:gd name="T81" fmla="*/ 120 h 152"/>
              <a:gd name="T82" fmla="*/ 203 w 209"/>
              <a:gd name="T83" fmla="*/ 116 h 152"/>
              <a:gd name="T84" fmla="*/ 202 w 209"/>
              <a:gd name="T85" fmla="*/ 112 h 152"/>
              <a:gd name="T86" fmla="*/ 190 w 209"/>
              <a:gd name="T87" fmla="*/ 107 h 152"/>
              <a:gd name="T88" fmla="*/ 176 w 209"/>
              <a:gd name="T89" fmla="*/ 103 h 152"/>
              <a:gd name="T90" fmla="*/ 160 w 209"/>
              <a:gd name="T91" fmla="*/ 102 h 152"/>
              <a:gd name="T92" fmla="*/ 144 w 209"/>
              <a:gd name="T93" fmla="*/ 101 h 152"/>
              <a:gd name="T94" fmla="*/ 130 w 209"/>
              <a:gd name="T95" fmla="*/ 101 h 1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209" h="152">
                <a:moveTo>
                  <a:pt x="132" y="0"/>
                </a:moveTo>
                <a:lnTo>
                  <a:pt x="131" y="1"/>
                </a:lnTo>
                <a:lnTo>
                  <a:pt x="129" y="1"/>
                </a:lnTo>
                <a:lnTo>
                  <a:pt x="126" y="1"/>
                </a:lnTo>
                <a:lnTo>
                  <a:pt x="123" y="1"/>
                </a:lnTo>
                <a:lnTo>
                  <a:pt x="118" y="3"/>
                </a:lnTo>
                <a:lnTo>
                  <a:pt x="113" y="3"/>
                </a:lnTo>
                <a:lnTo>
                  <a:pt x="108" y="3"/>
                </a:lnTo>
                <a:lnTo>
                  <a:pt x="103" y="3"/>
                </a:lnTo>
                <a:lnTo>
                  <a:pt x="97" y="5"/>
                </a:lnTo>
                <a:lnTo>
                  <a:pt x="91" y="5"/>
                </a:lnTo>
                <a:lnTo>
                  <a:pt x="85" y="7"/>
                </a:lnTo>
                <a:lnTo>
                  <a:pt x="80" y="7"/>
                </a:lnTo>
                <a:lnTo>
                  <a:pt x="75" y="8"/>
                </a:lnTo>
                <a:lnTo>
                  <a:pt x="70" y="9"/>
                </a:lnTo>
                <a:lnTo>
                  <a:pt x="66" y="10"/>
                </a:lnTo>
                <a:lnTo>
                  <a:pt x="64" y="10"/>
                </a:lnTo>
                <a:lnTo>
                  <a:pt x="60" y="12"/>
                </a:lnTo>
                <a:lnTo>
                  <a:pt x="57" y="13"/>
                </a:lnTo>
                <a:lnTo>
                  <a:pt x="52" y="15"/>
                </a:lnTo>
                <a:lnTo>
                  <a:pt x="49" y="16"/>
                </a:lnTo>
                <a:lnTo>
                  <a:pt x="45" y="19"/>
                </a:lnTo>
                <a:lnTo>
                  <a:pt x="41" y="21"/>
                </a:lnTo>
                <a:lnTo>
                  <a:pt x="36" y="22"/>
                </a:lnTo>
                <a:lnTo>
                  <a:pt x="33" y="24"/>
                </a:lnTo>
                <a:lnTo>
                  <a:pt x="29" y="27"/>
                </a:lnTo>
                <a:lnTo>
                  <a:pt x="25" y="29"/>
                </a:lnTo>
                <a:lnTo>
                  <a:pt x="21" y="32"/>
                </a:lnTo>
                <a:lnTo>
                  <a:pt x="19" y="33"/>
                </a:lnTo>
                <a:lnTo>
                  <a:pt x="16" y="36"/>
                </a:lnTo>
                <a:lnTo>
                  <a:pt x="13" y="39"/>
                </a:lnTo>
                <a:lnTo>
                  <a:pt x="11" y="42"/>
                </a:lnTo>
                <a:lnTo>
                  <a:pt x="10" y="44"/>
                </a:lnTo>
                <a:lnTo>
                  <a:pt x="9" y="46"/>
                </a:lnTo>
                <a:lnTo>
                  <a:pt x="9" y="48"/>
                </a:lnTo>
                <a:lnTo>
                  <a:pt x="7" y="49"/>
                </a:lnTo>
                <a:lnTo>
                  <a:pt x="7" y="50"/>
                </a:lnTo>
                <a:lnTo>
                  <a:pt x="5" y="54"/>
                </a:lnTo>
                <a:lnTo>
                  <a:pt x="5" y="55"/>
                </a:lnTo>
                <a:lnTo>
                  <a:pt x="3" y="56"/>
                </a:lnTo>
                <a:lnTo>
                  <a:pt x="3" y="58"/>
                </a:lnTo>
                <a:lnTo>
                  <a:pt x="2" y="61"/>
                </a:lnTo>
                <a:lnTo>
                  <a:pt x="2" y="62"/>
                </a:lnTo>
                <a:lnTo>
                  <a:pt x="1" y="65"/>
                </a:lnTo>
                <a:lnTo>
                  <a:pt x="1" y="66"/>
                </a:lnTo>
                <a:lnTo>
                  <a:pt x="0" y="69"/>
                </a:lnTo>
                <a:lnTo>
                  <a:pt x="0" y="71"/>
                </a:lnTo>
                <a:lnTo>
                  <a:pt x="0" y="73"/>
                </a:lnTo>
                <a:lnTo>
                  <a:pt x="0" y="75"/>
                </a:lnTo>
                <a:lnTo>
                  <a:pt x="0" y="78"/>
                </a:lnTo>
                <a:lnTo>
                  <a:pt x="1" y="80"/>
                </a:lnTo>
                <a:lnTo>
                  <a:pt x="1" y="83"/>
                </a:lnTo>
                <a:lnTo>
                  <a:pt x="2" y="86"/>
                </a:lnTo>
                <a:lnTo>
                  <a:pt x="3" y="89"/>
                </a:lnTo>
                <a:lnTo>
                  <a:pt x="4" y="92"/>
                </a:lnTo>
                <a:lnTo>
                  <a:pt x="5" y="95"/>
                </a:lnTo>
                <a:lnTo>
                  <a:pt x="7" y="97"/>
                </a:lnTo>
                <a:lnTo>
                  <a:pt x="7" y="100"/>
                </a:lnTo>
                <a:lnTo>
                  <a:pt x="9" y="102"/>
                </a:lnTo>
                <a:lnTo>
                  <a:pt x="10" y="104"/>
                </a:lnTo>
                <a:lnTo>
                  <a:pt x="12" y="106"/>
                </a:lnTo>
                <a:lnTo>
                  <a:pt x="12" y="108"/>
                </a:lnTo>
                <a:lnTo>
                  <a:pt x="14" y="109"/>
                </a:lnTo>
                <a:lnTo>
                  <a:pt x="15" y="111"/>
                </a:lnTo>
                <a:lnTo>
                  <a:pt x="17" y="112"/>
                </a:lnTo>
                <a:lnTo>
                  <a:pt x="18" y="115"/>
                </a:lnTo>
                <a:lnTo>
                  <a:pt x="21" y="118"/>
                </a:lnTo>
                <a:lnTo>
                  <a:pt x="24" y="121"/>
                </a:lnTo>
                <a:lnTo>
                  <a:pt x="28" y="124"/>
                </a:lnTo>
                <a:lnTo>
                  <a:pt x="32" y="127"/>
                </a:lnTo>
                <a:lnTo>
                  <a:pt x="36" y="129"/>
                </a:lnTo>
                <a:lnTo>
                  <a:pt x="41" y="132"/>
                </a:lnTo>
                <a:lnTo>
                  <a:pt x="45" y="134"/>
                </a:lnTo>
                <a:lnTo>
                  <a:pt x="50" y="136"/>
                </a:lnTo>
                <a:lnTo>
                  <a:pt x="54" y="138"/>
                </a:lnTo>
                <a:lnTo>
                  <a:pt x="59" y="140"/>
                </a:lnTo>
                <a:lnTo>
                  <a:pt x="64" y="141"/>
                </a:lnTo>
                <a:lnTo>
                  <a:pt x="68" y="143"/>
                </a:lnTo>
                <a:lnTo>
                  <a:pt x="72" y="144"/>
                </a:lnTo>
                <a:lnTo>
                  <a:pt x="75" y="146"/>
                </a:lnTo>
                <a:lnTo>
                  <a:pt x="79" y="146"/>
                </a:lnTo>
                <a:lnTo>
                  <a:pt x="83" y="147"/>
                </a:lnTo>
                <a:lnTo>
                  <a:pt x="87" y="148"/>
                </a:lnTo>
                <a:lnTo>
                  <a:pt x="92" y="149"/>
                </a:lnTo>
                <a:lnTo>
                  <a:pt x="98" y="149"/>
                </a:lnTo>
                <a:lnTo>
                  <a:pt x="103" y="151"/>
                </a:lnTo>
                <a:lnTo>
                  <a:pt x="109" y="151"/>
                </a:lnTo>
                <a:lnTo>
                  <a:pt x="115" y="151"/>
                </a:lnTo>
                <a:lnTo>
                  <a:pt x="122" y="151"/>
                </a:lnTo>
                <a:lnTo>
                  <a:pt x="127" y="151"/>
                </a:lnTo>
                <a:lnTo>
                  <a:pt x="132" y="151"/>
                </a:lnTo>
                <a:lnTo>
                  <a:pt x="138" y="151"/>
                </a:lnTo>
                <a:lnTo>
                  <a:pt x="144" y="151"/>
                </a:lnTo>
                <a:lnTo>
                  <a:pt x="148" y="151"/>
                </a:lnTo>
                <a:lnTo>
                  <a:pt x="155" y="151"/>
                </a:lnTo>
                <a:lnTo>
                  <a:pt x="159" y="151"/>
                </a:lnTo>
                <a:lnTo>
                  <a:pt x="163" y="149"/>
                </a:lnTo>
                <a:lnTo>
                  <a:pt x="165" y="149"/>
                </a:lnTo>
                <a:lnTo>
                  <a:pt x="168" y="149"/>
                </a:lnTo>
                <a:lnTo>
                  <a:pt x="171" y="149"/>
                </a:lnTo>
                <a:lnTo>
                  <a:pt x="174" y="148"/>
                </a:lnTo>
                <a:lnTo>
                  <a:pt x="177" y="148"/>
                </a:lnTo>
                <a:lnTo>
                  <a:pt x="181" y="147"/>
                </a:lnTo>
                <a:lnTo>
                  <a:pt x="183" y="146"/>
                </a:lnTo>
                <a:lnTo>
                  <a:pt x="188" y="144"/>
                </a:lnTo>
                <a:lnTo>
                  <a:pt x="191" y="144"/>
                </a:lnTo>
                <a:lnTo>
                  <a:pt x="193" y="142"/>
                </a:lnTo>
                <a:lnTo>
                  <a:pt x="196" y="141"/>
                </a:lnTo>
                <a:lnTo>
                  <a:pt x="200" y="139"/>
                </a:lnTo>
                <a:lnTo>
                  <a:pt x="202" y="138"/>
                </a:lnTo>
                <a:lnTo>
                  <a:pt x="205" y="136"/>
                </a:lnTo>
                <a:lnTo>
                  <a:pt x="206" y="134"/>
                </a:lnTo>
                <a:lnTo>
                  <a:pt x="208" y="132"/>
                </a:lnTo>
                <a:lnTo>
                  <a:pt x="208" y="132"/>
                </a:lnTo>
                <a:lnTo>
                  <a:pt x="208" y="130"/>
                </a:lnTo>
                <a:lnTo>
                  <a:pt x="208" y="129"/>
                </a:lnTo>
                <a:lnTo>
                  <a:pt x="208" y="128"/>
                </a:lnTo>
                <a:lnTo>
                  <a:pt x="207" y="126"/>
                </a:lnTo>
                <a:lnTo>
                  <a:pt x="207" y="125"/>
                </a:lnTo>
                <a:lnTo>
                  <a:pt x="207" y="123"/>
                </a:lnTo>
                <a:lnTo>
                  <a:pt x="207" y="122"/>
                </a:lnTo>
                <a:lnTo>
                  <a:pt x="205" y="121"/>
                </a:lnTo>
                <a:lnTo>
                  <a:pt x="205" y="120"/>
                </a:lnTo>
                <a:lnTo>
                  <a:pt x="204" y="118"/>
                </a:lnTo>
                <a:lnTo>
                  <a:pt x="204" y="117"/>
                </a:lnTo>
                <a:lnTo>
                  <a:pt x="203" y="116"/>
                </a:lnTo>
                <a:lnTo>
                  <a:pt x="203" y="115"/>
                </a:lnTo>
                <a:lnTo>
                  <a:pt x="202" y="114"/>
                </a:lnTo>
                <a:lnTo>
                  <a:pt x="202" y="112"/>
                </a:lnTo>
                <a:lnTo>
                  <a:pt x="198" y="111"/>
                </a:lnTo>
                <a:lnTo>
                  <a:pt x="195" y="108"/>
                </a:lnTo>
                <a:lnTo>
                  <a:pt x="190" y="107"/>
                </a:lnTo>
                <a:lnTo>
                  <a:pt x="186" y="105"/>
                </a:lnTo>
                <a:lnTo>
                  <a:pt x="181" y="104"/>
                </a:lnTo>
                <a:lnTo>
                  <a:pt x="176" y="103"/>
                </a:lnTo>
                <a:lnTo>
                  <a:pt x="170" y="103"/>
                </a:lnTo>
                <a:lnTo>
                  <a:pt x="166" y="102"/>
                </a:lnTo>
                <a:lnTo>
                  <a:pt x="160" y="102"/>
                </a:lnTo>
                <a:lnTo>
                  <a:pt x="155" y="102"/>
                </a:lnTo>
                <a:lnTo>
                  <a:pt x="148" y="102"/>
                </a:lnTo>
                <a:lnTo>
                  <a:pt x="144" y="101"/>
                </a:lnTo>
                <a:lnTo>
                  <a:pt x="139" y="101"/>
                </a:lnTo>
                <a:lnTo>
                  <a:pt x="134" y="101"/>
                </a:lnTo>
                <a:lnTo>
                  <a:pt x="130" y="101"/>
                </a:lnTo>
                <a:lnTo>
                  <a:pt x="127" y="100"/>
                </a:lnTo>
              </a:path>
            </a:pathLst>
          </a:custGeom>
          <a:noFill/>
          <a:ln w="381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20" name="Freeform 172"/>
          <xdr:cNvSpPr>
            <a:spLocks/>
          </xdr:cNvSpPr>
        </xdr:nvSpPr>
        <xdr:spPr bwMode="auto">
          <a:xfrm flipV="1">
            <a:off x="4631" y="2050"/>
            <a:ext cx="197" cy="118"/>
          </a:xfrm>
          <a:custGeom>
            <a:avLst/>
            <a:gdLst>
              <a:gd name="T0" fmla="*/ 129 w 209"/>
              <a:gd name="T1" fmla="*/ 1 h 152"/>
              <a:gd name="T2" fmla="*/ 118 w 209"/>
              <a:gd name="T3" fmla="*/ 3 h 152"/>
              <a:gd name="T4" fmla="*/ 103 w 209"/>
              <a:gd name="T5" fmla="*/ 3 h 152"/>
              <a:gd name="T6" fmla="*/ 85 w 209"/>
              <a:gd name="T7" fmla="*/ 7 h 152"/>
              <a:gd name="T8" fmla="*/ 70 w 209"/>
              <a:gd name="T9" fmla="*/ 9 h 152"/>
              <a:gd name="T10" fmla="*/ 60 w 209"/>
              <a:gd name="T11" fmla="*/ 12 h 152"/>
              <a:gd name="T12" fmla="*/ 49 w 209"/>
              <a:gd name="T13" fmla="*/ 17 h 152"/>
              <a:gd name="T14" fmla="*/ 36 w 209"/>
              <a:gd name="T15" fmla="*/ 23 h 152"/>
              <a:gd name="T16" fmla="*/ 25 w 209"/>
              <a:gd name="T17" fmla="*/ 29 h 152"/>
              <a:gd name="T18" fmla="*/ 16 w 209"/>
              <a:gd name="T19" fmla="*/ 37 h 152"/>
              <a:gd name="T20" fmla="*/ 10 w 209"/>
              <a:gd name="T21" fmla="*/ 45 h 152"/>
              <a:gd name="T22" fmla="*/ 7 w 209"/>
              <a:gd name="T23" fmla="*/ 50 h 152"/>
              <a:gd name="T24" fmla="*/ 5 w 209"/>
              <a:gd name="T25" fmla="*/ 55 h 152"/>
              <a:gd name="T26" fmla="*/ 2 w 209"/>
              <a:gd name="T27" fmla="*/ 61 h 152"/>
              <a:gd name="T28" fmla="*/ 1 w 209"/>
              <a:gd name="T29" fmla="*/ 67 h 152"/>
              <a:gd name="T30" fmla="*/ 0 w 209"/>
              <a:gd name="T31" fmla="*/ 74 h 152"/>
              <a:gd name="T32" fmla="*/ 1 w 209"/>
              <a:gd name="T33" fmla="*/ 81 h 152"/>
              <a:gd name="T34" fmla="*/ 3 w 209"/>
              <a:gd name="T35" fmla="*/ 90 h 152"/>
              <a:gd name="T36" fmla="*/ 7 w 209"/>
              <a:gd name="T37" fmla="*/ 97 h 152"/>
              <a:gd name="T38" fmla="*/ 10 w 209"/>
              <a:gd name="T39" fmla="*/ 105 h 152"/>
              <a:gd name="T40" fmla="*/ 14 w 209"/>
              <a:gd name="T41" fmla="*/ 110 h 152"/>
              <a:gd name="T42" fmla="*/ 18 w 209"/>
              <a:gd name="T43" fmla="*/ 116 h 152"/>
              <a:gd name="T44" fmla="*/ 28 w 209"/>
              <a:gd name="T45" fmla="*/ 125 h 152"/>
              <a:gd name="T46" fmla="*/ 41 w 209"/>
              <a:gd name="T47" fmla="*/ 132 h 152"/>
              <a:gd name="T48" fmla="*/ 54 w 209"/>
              <a:gd name="T49" fmla="*/ 139 h 152"/>
              <a:gd name="T50" fmla="*/ 68 w 209"/>
              <a:gd name="T51" fmla="*/ 143 h 152"/>
              <a:gd name="T52" fmla="*/ 79 w 209"/>
              <a:gd name="T53" fmla="*/ 146 h 152"/>
              <a:gd name="T54" fmla="*/ 92 w 209"/>
              <a:gd name="T55" fmla="*/ 150 h 152"/>
              <a:gd name="T56" fmla="*/ 109 w 209"/>
              <a:gd name="T57" fmla="*/ 151 h 152"/>
              <a:gd name="T58" fmla="*/ 127 w 209"/>
              <a:gd name="T59" fmla="*/ 151 h 152"/>
              <a:gd name="T60" fmla="*/ 144 w 209"/>
              <a:gd name="T61" fmla="*/ 151 h 152"/>
              <a:gd name="T62" fmla="*/ 159 w 209"/>
              <a:gd name="T63" fmla="*/ 151 h 152"/>
              <a:gd name="T64" fmla="*/ 168 w 209"/>
              <a:gd name="T65" fmla="*/ 149 h 152"/>
              <a:gd name="T66" fmla="*/ 177 w 209"/>
              <a:gd name="T67" fmla="*/ 148 h 152"/>
              <a:gd name="T68" fmla="*/ 188 w 209"/>
              <a:gd name="T69" fmla="*/ 145 h 152"/>
              <a:gd name="T70" fmla="*/ 196 w 209"/>
              <a:gd name="T71" fmla="*/ 141 h 152"/>
              <a:gd name="T72" fmla="*/ 205 w 209"/>
              <a:gd name="T73" fmla="*/ 137 h 152"/>
              <a:gd name="T74" fmla="*/ 208 w 209"/>
              <a:gd name="T75" fmla="*/ 132 h 152"/>
              <a:gd name="T76" fmla="*/ 208 w 209"/>
              <a:gd name="T77" fmla="*/ 128 h 152"/>
              <a:gd name="T78" fmla="*/ 207 w 209"/>
              <a:gd name="T79" fmla="*/ 124 h 152"/>
              <a:gd name="T80" fmla="*/ 205 w 209"/>
              <a:gd name="T81" fmla="*/ 120 h 152"/>
              <a:gd name="T82" fmla="*/ 203 w 209"/>
              <a:gd name="T83" fmla="*/ 117 h 152"/>
              <a:gd name="T84" fmla="*/ 202 w 209"/>
              <a:gd name="T85" fmla="*/ 113 h 152"/>
              <a:gd name="T86" fmla="*/ 189 w 209"/>
              <a:gd name="T87" fmla="*/ 108 h 152"/>
              <a:gd name="T88" fmla="*/ 173 w 209"/>
              <a:gd name="T89" fmla="*/ 106 h 152"/>
              <a:gd name="T90" fmla="*/ 154 w 209"/>
              <a:gd name="T91" fmla="*/ 108 h 152"/>
              <a:gd name="T92" fmla="*/ 136 w 209"/>
              <a:gd name="T93" fmla="*/ 108 h 152"/>
              <a:gd name="T94" fmla="*/ 121 w 209"/>
              <a:gd name="T95" fmla="*/ 108 h 1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209" h="152">
                <a:moveTo>
                  <a:pt x="132" y="0"/>
                </a:moveTo>
                <a:lnTo>
                  <a:pt x="131" y="1"/>
                </a:lnTo>
                <a:lnTo>
                  <a:pt x="129" y="1"/>
                </a:lnTo>
                <a:lnTo>
                  <a:pt x="126" y="1"/>
                </a:lnTo>
                <a:lnTo>
                  <a:pt x="123" y="1"/>
                </a:lnTo>
                <a:lnTo>
                  <a:pt x="118" y="3"/>
                </a:lnTo>
                <a:lnTo>
                  <a:pt x="113" y="3"/>
                </a:lnTo>
                <a:lnTo>
                  <a:pt x="108" y="3"/>
                </a:lnTo>
                <a:lnTo>
                  <a:pt x="103" y="3"/>
                </a:lnTo>
                <a:lnTo>
                  <a:pt x="97" y="5"/>
                </a:lnTo>
                <a:lnTo>
                  <a:pt x="91" y="6"/>
                </a:lnTo>
                <a:lnTo>
                  <a:pt x="85" y="7"/>
                </a:lnTo>
                <a:lnTo>
                  <a:pt x="80" y="7"/>
                </a:lnTo>
                <a:lnTo>
                  <a:pt x="75" y="9"/>
                </a:lnTo>
                <a:lnTo>
                  <a:pt x="70" y="9"/>
                </a:lnTo>
                <a:lnTo>
                  <a:pt x="66" y="11"/>
                </a:lnTo>
                <a:lnTo>
                  <a:pt x="64" y="11"/>
                </a:lnTo>
                <a:lnTo>
                  <a:pt x="60" y="12"/>
                </a:lnTo>
                <a:lnTo>
                  <a:pt x="57" y="14"/>
                </a:lnTo>
                <a:lnTo>
                  <a:pt x="52" y="15"/>
                </a:lnTo>
                <a:lnTo>
                  <a:pt x="49" y="17"/>
                </a:lnTo>
                <a:lnTo>
                  <a:pt x="45" y="19"/>
                </a:lnTo>
                <a:lnTo>
                  <a:pt x="41" y="21"/>
                </a:lnTo>
                <a:lnTo>
                  <a:pt x="36" y="23"/>
                </a:lnTo>
                <a:lnTo>
                  <a:pt x="33" y="24"/>
                </a:lnTo>
                <a:lnTo>
                  <a:pt x="29" y="27"/>
                </a:lnTo>
                <a:lnTo>
                  <a:pt x="25" y="29"/>
                </a:lnTo>
                <a:lnTo>
                  <a:pt x="21" y="33"/>
                </a:lnTo>
                <a:lnTo>
                  <a:pt x="19" y="34"/>
                </a:lnTo>
                <a:lnTo>
                  <a:pt x="16" y="37"/>
                </a:lnTo>
                <a:lnTo>
                  <a:pt x="13" y="40"/>
                </a:lnTo>
                <a:lnTo>
                  <a:pt x="11" y="43"/>
                </a:lnTo>
                <a:lnTo>
                  <a:pt x="10" y="45"/>
                </a:lnTo>
                <a:lnTo>
                  <a:pt x="9" y="47"/>
                </a:lnTo>
                <a:lnTo>
                  <a:pt x="9" y="48"/>
                </a:lnTo>
                <a:lnTo>
                  <a:pt x="7" y="50"/>
                </a:lnTo>
                <a:lnTo>
                  <a:pt x="7" y="51"/>
                </a:lnTo>
                <a:lnTo>
                  <a:pt x="5" y="54"/>
                </a:lnTo>
                <a:lnTo>
                  <a:pt x="5" y="55"/>
                </a:lnTo>
                <a:lnTo>
                  <a:pt x="3" y="56"/>
                </a:lnTo>
                <a:lnTo>
                  <a:pt x="3" y="58"/>
                </a:lnTo>
                <a:lnTo>
                  <a:pt x="2" y="61"/>
                </a:lnTo>
                <a:lnTo>
                  <a:pt x="2" y="62"/>
                </a:lnTo>
                <a:lnTo>
                  <a:pt x="1" y="66"/>
                </a:lnTo>
                <a:lnTo>
                  <a:pt x="1" y="67"/>
                </a:lnTo>
                <a:lnTo>
                  <a:pt x="0" y="70"/>
                </a:lnTo>
                <a:lnTo>
                  <a:pt x="0" y="71"/>
                </a:lnTo>
                <a:lnTo>
                  <a:pt x="0" y="74"/>
                </a:lnTo>
                <a:lnTo>
                  <a:pt x="0" y="76"/>
                </a:lnTo>
                <a:lnTo>
                  <a:pt x="0" y="78"/>
                </a:lnTo>
                <a:lnTo>
                  <a:pt x="1" y="81"/>
                </a:lnTo>
                <a:lnTo>
                  <a:pt x="1" y="84"/>
                </a:lnTo>
                <a:lnTo>
                  <a:pt x="2" y="87"/>
                </a:lnTo>
                <a:lnTo>
                  <a:pt x="3" y="90"/>
                </a:lnTo>
                <a:lnTo>
                  <a:pt x="4" y="93"/>
                </a:lnTo>
                <a:lnTo>
                  <a:pt x="5" y="96"/>
                </a:lnTo>
                <a:lnTo>
                  <a:pt x="7" y="97"/>
                </a:lnTo>
                <a:lnTo>
                  <a:pt x="7" y="100"/>
                </a:lnTo>
                <a:lnTo>
                  <a:pt x="9" y="102"/>
                </a:lnTo>
                <a:lnTo>
                  <a:pt x="10" y="105"/>
                </a:lnTo>
                <a:lnTo>
                  <a:pt x="12" y="106"/>
                </a:lnTo>
                <a:lnTo>
                  <a:pt x="12" y="109"/>
                </a:lnTo>
                <a:lnTo>
                  <a:pt x="14" y="110"/>
                </a:lnTo>
                <a:lnTo>
                  <a:pt x="15" y="112"/>
                </a:lnTo>
                <a:lnTo>
                  <a:pt x="17" y="113"/>
                </a:lnTo>
                <a:lnTo>
                  <a:pt x="18" y="116"/>
                </a:lnTo>
                <a:lnTo>
                  <a:pt x="21" y="119"/>
                </a:lnTo>
                <a:lnTo>
                  <a:pt x="24" y="122"/>
                </a:lnTo>
                <a:lnTo>
                  <a:pt x="28" y="125"/>
                </a:lnTo>
                <a:lnTo>
                  <a:pt x="32" y="128"/>
                </a:lnTo>
                <a:lnTo>
                  <a:pt x="36" y="130"/>
                </a:lnTo>
                <a:lnTo>
                  <a:pt x="41" y="132"/>
                </a:lnTo>
                <a:lnTo>
                  <a:pt x="45" y="134"/>
                </a:lnTo>
                <a:lnTo>
                  <a:pt x="50" y="137"/>
                </a:lnTo>
                <a:lnTo>
                  <a:pt x="54" y="139"/>
                </a:lnTo>
                <a:lnTo>
                  <a:pt x="59" y="141"/>
                </a:lnTo>
                <a:lnTo>
                  <a:pt x="64" y="142"/>
                </a:lnTo>
                <a:lnTo>
                  <a:pt x="68" y="143"/>
                </a:lnTo>
                <a:lnTo>
                  <a:pt x="72" y="145"/>
                </a:lnTo>
                <a:lnTo>
                  <a:pt x="75" y="146"/>
                </a:lnTo>
                <a:lnTo>
                  <a:pt x="79" y="146"/>
                </a:lnTo>
                <a:lnTo>
                  <a:pt x="83" y="148"/>
                </a:lnTo>
                <a:lnTo>
                  <a:pt x="87" y="149"/>
                </a:lnTo>
                <a:lnTo>
                  <a:pt x="92" y="150"/>
                </a:lnTo>
                <a:lnTo>
                  <a:pt x="98" y="150"/>
                </a:lnTo>
                <a:lnTo>
                  <a:pt x="103" y="151"/>
                </a:lnTo>
                <a:lnTo>
                  <a:pt x="109" y="151"/>
                </a:lnTo>
                <a:lnTo>
                  <a:pt x="115" y="151"/>
                </a:lnTo>
                <a:lnTo>
                  <a:pt x="122" y="151"/>
                </a:lnTo>
                <a:lnTo>
                  <a:pt x="127" y="151"/>
                </a:lnTo>
                <a:lnTo>
                  <a:pt x="132" y="151"/>
                </a:lnTo>
                <a:lnTo>
                  <a:pt x="138" y="151"/>
                </a:lnTo>
                <a:lnTo>
                  <a:pt x="144" y="151"/>
                </a:lnTo>
                <a:lnTo>
                  <a:pt x="148" y="151"/>
                </a:lnTo>
                <a:lnTo>
                  <a:pt x="155" y="151"/>
                </a:lnTo>
                <a:lnTo>
                  <a:pt x="159" y="151"/>
                </a:lnTo>
                <a:lnTo>
                  <a:pt x="163" y="149"/>
                </a:lnTo>
                <a:lnTo>
                  <a:pt x="165" y="149"/>
                </a:lnTo>
                <a:lnTo>
                  <a:pt x="168" y="149"/>
                </a:lnTo>
                <a:lnTo>
                  <a:pt x="171" y="149"/>
                </a:lnTo>
                <a:lnTo>
                  <a:pt x="174" y="148"/>
                </a:lnTo>
                <a:lnTo>
                  <a:pt x="177" y="148"/>
                </a:lnTo>
                <a:lnTo>
                  <a:pt x="181" y="147"/>
                </a:lnTo>
                <a:lnTo>
                  <a:pt x="183" y="146"/>
                </a:lnTo>
                <a:lnTo>
                  <a:pt x="188" y="145"/>
                </a:lnTo>
                <a:lnTo>
                  <a:pt x="191" y="144"/>
                </a:lnTo>
                <a:lnTo>
                  <a:pt x="193" y="143"/>
                </a:lnTo>
                <a:lnTo>
                  <a:pt x="196" y="141"/>
                </a:lnTo>
                <a:lnTo>
                  <a:pt x="200" y="140"/>
                </a:lnTo>
                <a:lnTo>
                  <a:pt x="202" y="139"/>
                </a:lnTo>
                <a:lnTo>
                  <a:pt x="205" y="137"/>
                </a:lnTo>
                <a:lnTo>
                  <a:pt x="206" y="135"/>
                </a:lnTo>
                <a:lnTo>
                  <a:pt x="208" y="132"/>
                </a:lnTo>
                <a:lnTo>
                  <a:pt x="208" y="132"/>
                </a:lnTo>
                <a:lnTo>
                  <a:pt x="208" y="130"/>
                </a:lnTo>
                <a:lnTo>
                  <a:pt x="208" y="130"/>
                </a:lnTo>
                <a:lnTo>
                  <a:pt x="208" y="128"/>
                </a:lnTo>
                <a:lnTo>
                  <a:pt x="207" y="127"/>
                </a:lnTo>
                <a:lnTo>
                  <a:pt x="207" y="125"/>
                </a:lnTo>
                <a:lnTo>
                  <a:pt x="207" y="124"/>
                </a:lnTo>
                <a:lnTo>
                  <a:pt x="207" y="122"/>
                </a:lnTo>
                <a:lnTo>
                  <a:pt x="205" y="122"/>
                </a:lnTo>
                <a:lnTo>
                  <a:pt x="205" y="120"/>
                </a:lnTo>
                <a:lnTo>
                  <a:pt x="204" y="119"/>
                </a:lnTo>
                <a:lnTo>
                  <a:pt x="204" y="118"/>
                </a:lnTo>
                <a:lnTo>
                  <a:pt x="203" y="117"/>
                </a:lnTo>
                <a:lnTo>
                  <a:pt x="203" y="116"/>
                </a:lnTo>
                <a:lnTo>
                  <a:pt x="202" y="115"/>
                </a:lnTo>
                <a:lnTo>
                  <a:pt x="202" y="113"/>
                </a:lnTo>
                <a:lnTo>
                  <a:pt x="198" y="112"/>
                </a:lnTo>
                <a:lnTo>
                  <a:pt x="195" y="109"/>
                </a:lnTo>
                <a:lnTo>
                  <a:pt x="189" y="108"/>
                </a:lnTo>
                <a:lnTo>
                  <a:pt x="185" y="107"/>
                </a:lnTo>
                <a:lnTo>
                  <a:pt x="179" y="107"/>
                </a:lnTo>
                <a:lnTo>
                  <a:pt x="173" y="106"/>
                </a:lnTo>
                <a:lnTo>
                  <a:pt x="167" y="106"/>
                </a:lnTo>
                <a:lnTo>
                  <a:pt x="161" y="106"/>
                </a:lnTo>
                <a:lnTo>
                  <a:pt x="154" y="108"/>
                </a:lnTo>
                <a:lnTo>
                  <a:pt x="148" y="108"/>
                </a:lnTo>
                <a:lnTo>
                  <a:pt x="142" y="108"/>
                </a:lnTo>
                <a:lnTo>
                  <a:pt x="136" y="108"/>
                </a:lnTo>
                <a:lnTo>
                  <a:pt x="130" y="108"/>
                </a:lnTo>
                <a:lnTo>
                  <a:pt x="125" y="108"/>
                </a:lnTo>
                <a:lnTo>
                  <a:pt x="121" y="108"/>
                </a:lnTo>
                <a:lnTo>
                  <a:pt x="118" y="108"/>
                </a:lnTo>
              </a:path>
            </a:pathLst>
          </a:custGeom>
          <a:noFill/>
          <a:ln w="381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21" name="Line 173"/>
          <xdr:cNvSpPr>
            <a:spLocks noChangeShapeType="1"/>
          </xdr:cNvSpPr>
        </xdr:nvSpPr>
        <xdr:spPr bwMode="auto">
          <a:xfrm>
            <a:off x="4751" y="2006"/>
            <a:ext cx="0" cy="78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22" name="Line 174"/>
          <xdr:cNvSpPr>
            <a:spLocks noChangeShapeType="1"/>
          </xdr:cNvSpPr>
        </xdr:nvSpPr>
        <xdr:spPr bwMode="auto">
          <a:xfrm flipV="1">
            <a:off x="4905" y="2557"/>
            <a:ext cx="0" cy="398"/>
          </a:xfrm>
          <a:prstGeom prst="line">
            <a:avLst/>
          </a:prstGeom>
          <a:noFill/>
          <a:ln w="57150">
            <a:solidFill>
              <a:srgbClr val="000000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23" name="Line 175"/>
          <xdr:cNvSpPr>
            <a:spLocks noChangeShapeType="1"/>
          </xdr:cNvSpPr>
        </xdr:nvSpPr>
        <xdr:spPr bwMode="auto">
          <a:xfrm flipV="1">
            <a:off x="4905" y="2071"/>
            <a:ext cx="0" cy="399"/>
          </a:xfrm>
          <a:prstGeom prst="line">
            <a:avLst/>
          </a:prstGeom>
          <a:noFill/>
          <a:ln w="57150">
            <a:solidFill>
              <a:srgbClr val="000000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24" name="Line 176"/>
          <xdr:cNvSpPr>
            <a:spLocks noChangeShapeType="1"/>
          </xdr:cNvSpPr>
        </xdr:nvSpPr>
        <xdr:spPr bwMode="auto">
          <a:xfrm>
            <a:off x="4202" y="1332"/>
            <a:ext cx="325" cy="0"/>
          </a:xfrm>
          <a:prstGeom prst="line">
            <a:avLst/>
          </a:prstGeom>
          <a:noFill/>
          <a:ln w="57150">
            <a:solidFill>
              <a:srgbClr val="000000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25" name="Text Box 177"/>
          <xdr:cNvSpPr txBox="1">
            <a:spLocks noChangeArrowheads="1"/>
          </xdr:cNvSpPr>
        </xdr:nvSpPr>
        <xdr:spPr bwMode="auto">
          <a:xfrm>
            <a:off x="4275" y="1129"/>
            <a:ext cx="216" cy="16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GB" sz="2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</a:t>
            </a:r>
          </a:p>
          <a:p>
            <a:pPr algn="l" rtl="0">
              <a:defRPr sz="1000"/>
            </a:pPr>
            <a:endParaRPr lang="en-GB" sz="2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226" name="Line 178"/>
          <xdr:cNvSpPr>
            <a:spLocks noChangeShapeType="1"/>
          </xdr:cNvSpPr>
        </xdr:nvSpPr>
        <xdr:spPr bwMode="auto">
          <a:xfrm flipV="1">
            <a:off x="4271" y="2088"/>
            <a:ext cx="0" cy="638"/>
          </a:xfrm>
          <a:prstGeom prst="line">
            <a:avLst/>
          </a:prstGeom>
          <a:noFill/>
          <a:ln w="57150">
            <a:solidFill>
              <a:srgbClr val="000000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27" name="Text Box 179"/>
          <xdr:cNvSpPr txBox="1">
            <a:spLocks noChangeArrowheads="1"/>
          </xdr:cNvSpPr>
        </xdr:nvSpPr>
        <xdr:spPr bwMode="auto">
          <a:xfrm>
            <a:off x="4270" y="2325"/>
            <a:ext cx="441" cy="36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285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7763" dir="2700000" algn="ctr" rotWithShape="0">
                    <a:srgbClr val="FF990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vertOverflow="clip" wrap="square" lIns="91418" tIns="45710" rIns="91418" bIns="45710" anchor="t" upright="1"/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GB" sz="2800">
                <a:effectLst/>
                <a:latin typeface="+mn-lt"/>
                <a:ea typeface="+mn-ea"/>
                <a:cs typeface="+mn-cs"/>
              </a:rPr>
              <a:t>V</a:t>
            </a:r>
            <a:r>
              <a:rPr lang="en-GB" sz="2800" baseline="-25000">
                <a:effectLst/>
                <a:latin typeface="+mn-lt"/>
                <a:ea typeface="+mn-ea"/>
                <a:cs typeface="+mn-cs"/>
              </a:rPr>
              <a:t>S</a:t>
            </a:r>
            <a:endParaRPr lang="en-GB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GB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228" name="Line 180"/>
          <xdr:cNvSpPr>
            <a:spLocks noChangeShapeType="1"/>
          </xdr:cNvSpPr>
        </xdr:nvSpPr>
        <xdr:spPr bwMode="auto">
          <a:xfrm flipV="1">
            <a:off x="4913" y="1449"/>
            <a:ext cx="0" cy="516"/>
          </a:xfrm>
          <a:prstGeom prst="line">
            <a:avLst/>
          </a:prstGeom>
          <a:noFill/>
          <a:ln w="57150">
            <a:solidFill>
              <a:srgbClr val="000000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29" name="Text Box 181"/>
          <xdr:cNvSpPr txBox="1">
            <a:spLocks noChangeArrowheads="1"/>
          </xdr:cNvSpPr>
        </xdr:nvSpPr>
        <xdr:spPr bwMode="auto">
          <a:xfrm>
            <a:off x="4980" y="1603"/>
            <a:ext cx="396" cy="31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571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0" anchor="t" upright="1"/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GB" sz="2800">
                <a:effectLst/>
                <a:latin typeface="+mn-lt"/>
                <a:ea typeface="+mn-ea"/>
                <a:cs typeface="+mn-cs"/>
              </a:rPr>
              <a:t>V</a:t>
            </a:r>
            <a:r>
              <a:rPr lang="en-GB" sz="2800" baseline="-25000">
                <a:effectLst/>
                <a:latin typeface="+mn-lt"/>
                <a:ea typeface="+mn-ea"/>
                <a:cs typeface="+mn-cs"/>
              </a:rPr>
              <a:t>R</a:t>
            </a:r>
            <a:endParaRPr lang="en-GB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GB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230" name="AutoShape 182"/>
          <xdr:cNvSpPr>
            <a:spLocks noChangeArrowheads="1"/>
          </xdr:cNvSpPr>
        </xdr:nvSpPr>
        <xdr:spPr bwMode="auto">
          <a:xfrm flipV="1">
            <a:off x="4670" y="1575"/>
            <a:ext cx="171" cy="424"/>
          </a:xfrm>
          <a:prstGeom prst="roundRect">
            <a:avLst>
              <a:gd name="adj" fmla="val 0"/>
            </a:avLst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</xdr:col>
      <xdr:colOff>504825</xdr:colOff>
      <xdr:row>28</xdr:row>
      <xdr:rowOff>123825</xdr:rowOff>
    </xdr:from>
    <xdr:to>
      <xdr:col>11</xdr:col>
      <xdr:colOff>285750</xdr:colOff>
      <xdr:row>50</xdr:row>
      <xdr:rowOff>152400</xdr:rowOff>
    </xdr:to>
    <xdr:graphicFrame macro="">
      <xdr:nvGraphicFramePr>
        <xdr:cNvPr id="2231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47625</xdr:colOff>
      <xdr:row>21</xdr:row>
      <xdr:rowOff>0</xdr:rowOff>
    </xdr:from>
    <xdr:to>
      <xdr:col>15</xdr:col>
      <xdr:colOff>581025</xdr:colOff>
      <xdr:row>42</xdr:row>
      <xdr:rowOff>76200</xdr:rowOff>
    </xdr:to>
    <xdr:graphicFrame macro="">
      <xdr:nvGraphicFramePr>
        <xdr:cNvPr id="2234" name="Chart 18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26</xdr:row>
          <xdr:rowOff>104775</xdr:rowOff>
        </xdr:from>
        <xdr:to>
          <xdr:col>8</xdr:col>
          <xdr:colOff>304800</xdr:colOff>
          <xdr:row>27</xdr:row>
          <xdr:rowOff>85725</xdr:rowOff>
        </xdr:to>
        <xdr:sp macro="" textlink="">
          <xdr:nvSpPr>
            <xdr:cNvPr id="2237" name="ScrollBar1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28575</xdr:rowOff>
        </xdr:from>
        <xdr:to>
          <xdr:col>7</xdr:col>
          <xdr:colOff>219075</xdr:colOff>
          <xdr:row>4</xdr:row>
          <xdr:rowOff>9525</xdr:rowOff>
        </xdr:to>
        <xdr:sp macro="" textlink="">
          <xdr:nvSpPr>
            <xdr:cNvPr id="2238" name="ScrollBar2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238125</xdr:colOff>
      <xdr:row>25</xdr:row>
      <xdr:rowOff>152400</xdr:rowOff>
    </xdr:from>
    <xdr:ext cx="606833" cy="342786"/>
    <xdr:sp macro="" textlink="">
      <xdr:nvSpPr>
        <xdr:cNvPr id="2" name="TextBox 1"/>
        <xdr:cNvSpPr txBox="1"/>
      </xdr:nvSpPr>
      <xdr:spPr>
        <a:xfrm>
          <a:off x="5753100" y="4200525"/>
          <a:ext cx="60683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600" b="1"/>
            <a:t>Time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47625</xdr:rowOff>
        </xdr:from>
        <xdr:to>
          <xdr:col>7</xdr:col>
          <xdr:colOff>219075</xdr:colOff>
          <xdr:row>5</xdr:row>
          <xdr:rowOff>28575</xdr:rowOff>
        </xdr:to>
        <xdr:sp macro="" textlink="">
          <xdr:nvSpPr>
            <xdr:cNvPr id="2239" name="ScrollBar3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0</xdr:row>
          <xdr:rowOff>0</xdr:rowOff>
        </xdr:from>
        <xdr:to>
          <xdr:col>7</xdr:col>
          <xdr:colOff>228600</xdr:colOff>
          <xdr:row>0</xdr:row>
          <xdr:rowOff>142875</xdr:rowOff>
        </xdr:to>
        <xdr:sp macro="" textlink="">
          <xdr:nvSpPr>
            <xdr:cNvPr id="2240" name="ScrollBar4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</xdr:row>
          <xdr:rowOff>0</xdr:rowOff>
        </xdr:from>
        <xdr:to>
          <xdr:col>7</xdr:col>
          <xdr:colOff>219075</xdr:colOff>
          <xdr:row>1</xdr:row>
          <xdr:rowOff>142875</xdr:rowOff>
        </xdr:to>
        <xdr:sp macro="" textlink="">
          <xdr:nvSpPr>
            <xdr:cNvPr id="2241" name="ScrollBar5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</xdr:row>
          <xdr:rowOff>19050</xdr:rowOff>
        </xdr:from>
        <xdr:to>
          <xdr:col>7</xdr:col>
          <xdr:colOff>228600</xdr:colOff>
          <xdr:row>3</xdr:row>
          <xdr:rowOff>0</xdr:rowOff>
        </xdr:to>
        <xdr:sp macro="" textlink="">
          <xdr:nvSpPr>
            <xdr:cNvPr id="2242" name="ScrollBar6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0.35513</cdr:x>
      <cdr:y>0.74688</cdr:y>
    </cdr:from>
    <cdr:to>
      <cdr:x>0.43982</cdr:x>
      <cdr:y>0.88778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76475" y="2852737"/>
          <a:ext cx="542925" cy="5381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en-GB" sz="2800" b="1" baseline="-25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L</a:t>
          </a:r>
          <a:endParaRPr lang="en-GB" sz="28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0.20109</cdr:x>
      <cdr:y>0.74522</cdr:y>
    </cdr:from>
    <cdr:to>
      <cdr:x>0.28579</cdr:x>
      <cdr:y>0.88612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89050" y="2846387"/>
          <a:ext cx="542925" cy="5381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 b="1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en-GB" sz="2800" b="1" baseline="-2500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R</a:t>
          </a:r>
          <a:endParaRPr lang="en-GB" sz="2800" b="1">
            <a:solidFill>
              <a:srgbClr val="FFFF00"/>
            </a:solidFill>
          </a:endParaRPr>
        </a:p>
      </cdr:txBody>
    </cdr:sp>
  </cdr:relSizeAnchor>
  <cdr:relSizeAnchor xmlns:cdr="http://schemas.openxmlformats.org/drawingml/2006/chartDrawing">
    <cdr:from>
      <cdr:x>0.43437</cdr:x>
      <cdr:y>0.7527</cdr:y>
    </cdr:from>
    <cdr:to>
      <cdr:x>0.51907</cdr:x>
      <cdr:y>0.8936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784475" y="2874963"/>
          <a:ext cx="542925" cy="5381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 b="1">
              <a:solidFill>
                <a:srgbClr val="FF00FF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en-GB" sz="2800" b="1" baseline="-25000">
              <a:solidFill>
                <a:srgbClr val="FF00FF"/>
              </a:solidFill>
              <a:effectLst/>
              <a:latin typeface="+mn-lt"/>
              <a:ea typeface="+mn-ea"/>
              <a:cs typeface="+mn-cs"/>
            </a:rPr>
            <a:t>S</a:t>
          </a:r>
          <a:endParaRPr lang="en-GB" sz="2800" b="1">
            <a:solidFill>
              <a:srgbClr val="FF00FF"/>
            </a:solidFill>
          </a:endParaRPr>
        </a:p>
      </cdr:txBody>
    </cdr:sp>
  </cdr:relSizeAnchor>
  <cdr:relSizeAnchor xmlns:cdr="http://schemas.openxmlformats.org/drawingml/2006/chartDrawing">
    <cdr:from>
      <cdr:x>0.28207</cdr:x>
      <cdr:y>0.74397</cdr:y>
    </cdr:from>
    <cdr:to>
      <cdr:x>0.36677</cdr:x>
      <cdr:y>0.88487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808163" y="2841625"/>
          <a:ext cx="542925" cy="5381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en-GB" sz="2800" b="1" baseline="-25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C</a:t>
          </a:r>
          <a:endParaRPr lang="en-GB" sz="2800" b="1">
            <a:solidFill>
              <a:srgbClr val="0000FF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12</xdr:row>
      <xdr:rowOff>95250</xdr:rowOff>
    </xdr:from>
    <xdr:to>
      <xdr:col>13</xdr:col>
      <xdr:colOff>523875</xdr:colOff>
      <xdr:row>37</xdr:row>
      <xdr:rowOff>114300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24</xdr:row>
      <xdr:rowOff>76200</xdr:rowOff>
    </xdr:from>
    <xdr:to>
      <xdr:col>17</xdr:col>
      <xdr:colOff>238125</xdr:colOff>
      <xdr:row>45</xdr:row>
      <xdr:rowOff>142875</xdr:rowOff>
    </xdr:to>
    <xdr:graphicFrame macro="">
      <xdr:nvGraphicFramePr>
        <xdr:cNvPr id="307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48"/>
  <sheetViews>
    <sheetView showGridLines="0" tabSelected="1" zoomScaleNormal="100" workbookViewId="0">
      <selection activeCell="S18" sqref="S18"/>
    </sheetView>
  </sheetViews>
  <sheetFormatPr defaultRowHeight="12.75" x14ac:dyDescent="0.2"/>
  <cols>
    <col min="1" max="1" width="19.85546875" customWidth="1"/>
    <col min="2" max="2" width="12.42578125" customWidth="1"/>
    <col min="4" max="4" width="4.7109375" customWidth="1"/>
  </cols>
  <sheetData>
    <row r="1" spans="1:20" x14ac:dyDescent="0.2">
      <c r="A1" s="7" t="s">
        <v>36</v>
      </c>
      <c r="B1" s="14">
        <v>74</v>
      </c>
      <c r="C1" s="8" t="s">
        <v>0</v>
      </c>
    </row>
    <row r="2" spans="1:20" x14ac:dyDescent="0.2">
      <c r="A2" s="7" t="s">
        <v>17</v>
      </c>
      <c r="B2" s="14">
        <v>223</v>
      </c>
      <c r="C2" s="9" t="s">
        <v>18</v>
      </c>
      <c r="E2">
        <f>F2*10</f>
        <v>7380</v>
      </c>
      <c r="F2">
        <v>738</v>
      </c>
    </row>
    <row r="3" spans="1:20" x14ac:dyDescent="0.2">
      <c r="A3" s="7" t="s">
        <v>1</v>
      </c>
      <c r="B3" s="14">
        <v>1</v>
      </c>
      <c r="C3" s="8" t="s">
        <v>2</v>
      </c>
      <c r="E3">
        <f>E2/1000</f>
        <v>7.38</v>
      </c>
    </row>
    <row r="4" spans="1:20" x14ac:dyDescent="0.2">
      <c r="A4" s="7" t="s">
        <v>20</v>
      </c>
      <c r="B4" s="14">
        <v>228</v>
      </c>
      <c r="C4" s="10" t="s">
        <v>11</v>
      </c>
      <c r="P4" s="5"/>
      <c r="Q4" s="5"/>
      <c r="R4" s="5"/>
      <c r="S4" s="5"/>
      <c r="T4" s="5"/>
    </row>
    <row r="5" spans="1:20" x14ac:dyDescent="0.2">
      <c r="A5" s="7" t="s">
        <v>37</v>
      </c>
      <c r="B5" s="14">
        <v>366</v>
      </c>
      <c r="C5" s="8" t="s">
        <v>3</v>
      </c>
      <c r="P5" s="5"/>
      <c r="Q5" s="5"/>
      <c r="R5" s="5"/>
      <c r="S5" s="5"/>
      <c r="T5" s="5"/>
    </row>
    <row r="6" spans="1:20" x14ac:dyDescent="0.2">
      <c r="P6" s="5"/>
      <c r="Q6" s="5"/>
      <c r="R6" s="5"/>
      <c r="S6" s="5"/>
      <c r="T6" s="5"/>
    </row>
    <row r="7" spans="1:20" x14ac:dyDescent="0.2">
      <c r="P7" s="5"/>
      <c r="Q7" s="5"/>
      <c r="R7" s="5"/>
      <c r="S7" s="5"/>
      <c r="T7" s="5"/>
    </row>
    <row r="8" spans="1:20" x14ac:dyDescent="0.2">
      <c r="P8" s="5">
        <f>E3</f>
        <v>7.38</v>
      </c>
      <c r="Q8" s="5">
        <v>500</v>
      </c>
      <c r="R8" s="5"/>
      <c r="S8" s="5"/>
      <c r="T8" s="5"/>
    </row>
    <row r="9" spans="1:20" x14ac:dyDescent="0.2">
      <c r="P9" s="5">
        <f>P8</f>
        <v>7.38</v>
      </c>
      <c r="Q9" s="5">
        <v>-500</v>
      </c>
      <c r="R9" s="5"/>
      <c r="S9" s="5"/>
      <c r="T9" s="5"/>
    </row>
    <row r="10" spans="1:20" x14ac:dyDescent="0.2">
      <c r="P10" s="5"/>
      <c r="Q10" s="5"/>
      <c r="R10" s="5"/>
      <c r="S10" s="5"/>
      <c r="T10" s="5"/>
    </row>
    <row r="11" spans="1:20" x14ac:dyDescent="0.2">
      <c r="P11" s="5"/>
      <c r="Q11" s="5"/>
      <c r="R11" s="5"/>
      <c r="S11" s="5"/>
      <c r="T11" s="5"/>
    </row>
    <row r="12" spans="1:20" x14ac:dyDescent="0.2">
      <c r="P12" s="5"/>
      <c r="Q12" s="5"/>
      <c r="R12" s="5"/>
      <c r="S12" s="5"/>
      <c r="T12" s="5"/>
    </row>
    <row r="13" spans="1:20" x14ac:dyDescent="0.2">
      <c r="P13" s="5"/>
      <c r="Q13" s="5"/>
      <c r="R13" s="5"/>
      <c r="S13" s="5"/>
      <c r="T13" s="5"/>
    </row>
    <row r="21" spans="1:5" x14ac:dyDescent="0.2">
      <c r="A21" s="1"/>
      <c r="B21" s="2"/>
      <c r="C21" s="3"/>
      <c r="D21" s="2"/>
    </row>
    <row r="22" spans="1:5" x14ac:dyDescent="0.2">
      <c r="A22" s="1"/>
      <c r="B22" s="2"/>
      <c r="C22" s="3"/>
      <c r="D22" s="2"/>
    </row>
    <row r="23" spans="1:5" x14ac:dyDescent="0.2">
      <c r="A23" s="1"/>
      <c r="B23" s="2"/>
      <c r="C23" s="3"/>
      <c r="D23" s="2"/>
    </row>
    <row r="24" spans="1:5" x14ac:dyDescent="0.2">
      <c r="A24" s="1"/>
      <c r="B24" s="2"/>
      <c r="C24" s="3"/>
      <c r="D24" s="2"/>
    </row>
    <row r="25" spans="1:5" x14ac:dyDescent="0.2">
      <c r="A25" s="1"/>
      <c r="B25" s="2"/>
      <c r="C25" s="3"/>
      <c r="D25" s="2"/>
    </row>
    <row r="26" spans="1:5" x14ac:dyDescent="0.2">
      <c r="A26" s="1"/>
      <c r="B26" s="2"/>
      <c r="C26" s="3"/>
      <c r="D26" s="2"/>
    </row>
    <row r="27" spans="1:5" x14ac:dyDescent="0.2">
      <c r="D27" s="2"/>
    </row>
    <row r="28" spans="1:5" x14ac:dyDescent="0.2">
      <c r="D28" s="2"/>
    </row>
    <row r="29" spans="1:5" x14ac:dyDescent="0.2">
      <c r="D29" s="2"/>
      <c r="E29" s="1"/>
    </row>
    <row r="30" spans="1:5" x14ac:dyDescent="0.2">
      <c r="D30" s="2"/>
    </row>
    <row r="31" spans="1:5" x14ac:dyDescent="0.2">
      <c r="D31" s="2"/>
    </row>
    <row r="32" spans="1:5" x14ac:dyDescent="0.2">
      <c r="A32" s="15" t="s">
        <v>25</v>
      </c>
      <c r="B32" s="11"/>
      <c r="C32" s="11"/>
      <c r="D32" s="2"/>
    </row>
    <row r="33" spans="1:4" x14ac:dyDescent="0.2">
      <c r="A33" s="16" t="s">
        <v>1</v>
      </c>
      <c r="B33" s="16">
        <f>+B3*0.000001</f>
        <v>9.9999999999999995E-7</v>
      </c>
      <c r="C33" s="11" t="s">
        <v>26</v>
      </c>
      <c r="D33" s="2"/>
    </row>
    <row r="34" spans="1:4" x14ac:dyDescent="0.2">
      <c r="A34" s="16" t="s">
        <v>17</v>
      </c>
      <c r="B34" s="16">
        <f>+B2*0.001</f>
        <v>0.223</v>
      </c>
      <c r="C34" s="11" t="s">
        <v>27</v>
      </c>
      <c r="D34" s="2"/>
    </row>
    <row r="35" spans="1:4" x14ac:dyDescent="0.2">
      <c r="A35" s="16" t="s">
        <v>20</v>
      </c>
      <c r="B35" s="17">
        <f>+B4</f>
        <v>228</v>
      </c>
      <c r="C35" s="13" t="s">
        <v>11</v>
      </c>
      <c r="D35" s="2"/>
    </row>
    <row r="36" spans="1:4" x14ac:dyDescent="0.2">
      <c r="A36" s="12" t="s">
        <v>39</v>
      </c>
      <c r="B36" s="17">
        <f>2*PI()*$B$5</f>
        <v>2299.6458224277285</v>
      </c>
      <c r="C36" s="11" t="s">
        <v>6</v>
      </c>
    </row>
    <row r="37" spans="1:4" x14ac:dyDescent="0.2">
      <c r="A37" s="12" t="s">
        <v>40</v>
      </c>
      <c r="B37" s="17">
        <f>1/($B$33*$B$36)</f>
        <v>434.84957128933161</v>
      </c>
      <c r="C37" s="13" t="s">
        <v>11</v>
      </c>
    </row>
    <row r="38" spans="1:4" x14ac:dyDescent="0.2">
      <c r="A38" s="20" t="s">
        <v>41</v>
      </c>
      <c r="B38" s="17">
        <f>+$B$36*$B$34</f>
        <v>512.82101840138341</v>
      </c>
      <c r="C38" s="13" t="s">
        <v>11</v>
      </c>
    </row>
    <row r="39" spans="1:4" x14ac:dyDescent="0.2">
      <c r="A39" s="16" t="s">
        <v>21</v>
      </c>
      <c r="B39" s="17">
        <f>+B4</f>
        <v>228</v>
      </c>
      <c r="C39" s="13" t="s">
        <v>11</v>
      </c>
    </row>
    <row r="40" spans="1:4" x14ac:dyDescent="0.2">
      <c r="A40" s="11" t="s">
        <v>4</v>
      </c>
      <c r="B40" s="17">
        <f>+B1/SQRT(B39^2+ABS(B38-B37)^2)</f>
        <v>0.30710008741430744</v>
      </c>
      <c r="C40" s="11" t="s">
        <v>5</v>
      </c>
    </row>
    <row r="41" spans="1:4" x14ac:dyDescent="0.2">
      <c r="A41" s="11" t="s">
        <v>19</v>
      </c>
      <c r="B41" s="17">
        <f>+B40*B38</f>
        <v>157.48737957895901</v>
      </c>
      <c r="C41" s="11" t="s">
        <v>0</v>
      </c>
    </row>
    <row r="42" spans="1:4" x14ac:dyDescent="0.2">
      <c r="A42" s="11" t="s">
        <v>10</v>
      </c>
      <c r="B42" s="17">
        <f>+$B$40*$B$37</f>
        <v>133.54234135502784</v>
      </c>
      <c r="C42" s="11" t="s">
        <v>0</v>
      </c>
    </row>
    <row r="43" spans="1:4" x14ac:dyDescent="0.2">
      <c r="A43" s="11" t="s">
        <v>24</v>
      </c>
      <c r="B43" s="17">
        <f>+$B$40*$B$39</f>
        <v>70.018819930462101</v>
      </c>
      <c r="C43" s="11" t="s">
        <v>0</v>
      </c>
    </row>
    <row r="44" spans="1:4" x14ac:dyDescent="0.2">
      <c r="A44" s="11"/>
      <c r="B44" s="17"/>
      <c r="C44" s="11"/>
    </row>
    <row r="45" spans="1:4" x14ac:dyDescent="0.2">
      <c r="A45" s="11"/>
      <c r="B45" s="18"/>
      <c r="C45" s="11"/>
    </row>
    <row r="46" spans="1:4" x14ac:dyDescent="0.2">
      <c r="A46" s="11"/>
      <c r="B46" s="11"/>
      <c r="C46" s="11"/>
    </row>
    <row r="47" spans="1:4" x14ac:dyDescent="0.2">
      <c r="A47" s="11" t="s">
        <v>35</v>
      </c>
      <c r="B47" s="22">
        <f>B48/(2*PI())</f>
        <v>337.02933240221364</v>
      </c>
      <c r="C47" s="11"/>
    </row>
    <row r="48" spans="1:4" x14ac:dyDescent="0.2">
      <c r="A48" s="19" t="s">
        <v>38</v>
      </c>
      <c r="B48" s="21">
        <f>SQRT(1/($B$34*$B$33))</f>
        <v>2117.6177494381336</v>
      </c>
      <c r="C48" s="11"/>
    </row>
  </sheetData>
  <sheetProtection selectLockedCells="1"/>
  <phoneticPr fontId="4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242" r:id="rId4" name="ScrollBar6">
          <controlPr defaultSize="0" autoLine="0" linkedCell="B3" r:id="rId5">
            <anchor moveWithCells="1">
              <from>
                <xdr:col>3</xdr:col>
                <xdr:colOff>66675</xdr:colOff>
                <xdr:row>2</xdr:row>
                <xdr:rowOff>19050</xdr:rowOff>
              </from>
              <to>
                <xdr:col>7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2242" r:id="rId4" name="ScrollBar6"/>
      </mc:Fallback>
    </mc:AlternateContent>
    <mc:AlternateContent xmlns:mc="http://schemas.openxmlformats.org/markup-compatibility/2006">
      <mc:Choice Requires="x14">
        <control shapeId="2241" r:id="rId6" name="ScrollBar5">
          <controlPr defaultSize="0" autoLine="0" linkedCell="B2" r:id="rId7">
            <anchor moveWithCells="1">
              <from>
                <xdr:col>3</xdr:col>
                <xdr:colOff>57150</xdr:colOff>
                <xdr:row>1</xdr:row>
                <xdr:rowOff>0</xdr:rowOff>
              </from>
              <to>
                <xdr:col>7</xdr:col>
                <xdr:colOff>219075</xdr:colOff>
                <xdr:row>1</xdr:row>
                <xdr:rowOff>142875</xdr:rowOff>
              </to>
            </anchor>
          </controlPr>
        </control>
      </mc:Choice>
      <mc:Fallback>
        <control shapeId="2241" r:id="rId6" name="ScrollBar5"/>
      </mc:Fallback>
    </mc:AlternateContent>
    <mc:AlternateContent xmlns:mc="http://schemas.openxmlformats.org/markup-compatibility/2006">
      <mc:Choice Requires="x14">
        <control shapeId="2240" r:id="rId8" name="ScrollBar4">
          <controlPr defaultSize="0" autoLine="0" linkedCell="B1" r:id="rId9">
            <anchor moveWithCells="1">
              <from>
                <xdr:col>3</xdr:col>
                <xdr:colOff>66675</xdr:colOff>
                <xdr:row>0</xdr:row>
                <xdr:rowOff>0</xdr:rowOff>
              </from>
              <to>
                <xdr:col>7</xdr:col>
                <xdr:colOff>228600</xdr:colOff>
                <xdr:row>0</xdr:row>
                <xdr:rowOff>142875</xdr:rowOff>
              </to>
            </anchor>
          </controlPr>
        </control>
      </mc:Choice>
      <mc:Fallback>
        <control shapeId="2240" r:id="rId8" name="ScrollBar4"/>
      </mc:Fallback>
    </mc:AlternateContent>
    <mc:AlternateContent xmlns:mc="http://schemas.openxmlformats.org/markup-compatibility/2006">
      <mc:Choice Requires="x14">
        <control shapeId="2239" r:id="rId10" name="ScrollBar3">
          <controlPr defaultSize="0" autoLine="0" linkedCell="B5" r:id="rId11">
            <anchor moveWithCells="1">
              <from>
                <xdr:col>3</xdr:col>
                <xdr:colOff>57150</xdr:colOff>
                <xdr:row>4</xdr:row>
                <xdr:rowOff>47625</xdr:rowOff>
              </from>
              <to>
                <xdr:col>7</xdr:col>
                <xdr:colOff>219075</xdr:colOff>
                <xdr:row>5</xdr:row>
                <xdr:rowOff>28575</xdr:rowOff>
              </to>
            </anchor>
          </controlPr>
        </control>
      </mc:Choice>
      <mc:Fallback>
        <control shapeId="2239" r:id="rId10" name="ScrollBar3"/>
      </mc:Fallback>
    </mc:AlternateContent>
    <mc:AlternateContent xmlns:mc="http://schemas.openxmlformats.org/markup-compatibility/2006">
      <mc:Choice Requires="x14">
        <control shapeId="2237" r:id="rId12" name="ScrollBar1">
          <controlPr defaultSize="0" autoLine="0" autoPict="0" linkedCell="Sheet1!F2" r:id="rId13">
            <anchor moveWithCells="1">
              <from>
                <xdr:col>0</xdr:col>
                <xdr:colOff>647700</xdr:colOff>
                <xdr:row>26</xdr:row>
                <xdr:rowOff>104775</xdr:rowOff>
              </from>
              <to>
                <xdr:col>8</xdr:col>
                <xdr:colOff>304800</xdr:colOff>
                <xdr:row>27</xdr:row>
                <xdr:rowOff>85725</xdr:rowOff>
              </to>
            </anchor>
          </controlPr>
        </control>
      </mc:Choice>
      <mc:Fallback>
        <control shapeId="2237" r:id="rId12" name="ScrollBar1"/>
      </mc:Fallback>
    </mc:AlternateContent>
    <mc:AlternateContent xmlns:mc="http://schemas.openxmlformats.org/markup-compatibility/2006">
      <mc:Choice Requires="x14">
        <control shapeId="2238" r:id="rId14" name="ScrollBar2">
          <controlPr defaultSize="0" autoLine="0" linkedCell="B4" r:id="rId15">
            <anchor moveWithCells="1">
              <from>
                <xdr:col>3</xdr:col>
                <xdr:colOff>57150</xdr:colOff>
                <xdr:row>3</xdr:row>
                <xdr:rowOff>28575</xdr:rowOff>
              </from>
              <to>
                <xdr:col>7</xdr:col>
                <xdr:colOff>219075</xdr:colOff>
                <xdr:row>4</xdr:row>
                <xdr:rowOff>9525</xdr:rowOff>
              </to>
            </anchor>
          </controlPr>
        </control>
      </mc:Choice>
      <mc:Fallback>
        <control shapeId="2238" r:id="rId14" name="ScrollBar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56"/>
  <sheetViews>
    <sheetView workbookViewId="0">
      <selection activeCell="C6" sqref="C6"/>
    </sheetView>
  </sheetViews>
  <sheetFormatPr defaultRowHeight="12.75" x14ac:dyDescent="0.2"/>
  <cols>
    <col min="1" max="1" width="11" bestFit="1" customWidth="1"/>
    <col min="2" max="2" width="13.140625" bestFit="1" customWidth="1"/>
  </cols>
  <sheetData>
    <row r="1" spans="1:5" x14ac:dyDescent="0.2">
      <c r="A1" t="s">
        <v>9</v>
      </c>
      <c r="B1" t="s">
        <v>16</v>
      </c>
      <c r="C1" t="s">
        <v>7</v>
      </c>
      <c r="D1" t="s">
        <v>22</v>
      </c>
      <c r="E1" t="s">
        <v>8</v>
      </c>
    </row>
    <row r="2" spans="1:5" x14ac:dyDescent="0.2">
      <c r="A2">
        <v>0</v>
      </c>
      <c r="B2" s="3">
        <f>Sheet1!$B$41*COS(A2*Sheet1!$B$36*0.001+PI()/2)</f>
        <v>9.6472709879384486E-15</v>
      </c>
      <c r="C2" s="3">
        <f>Sheet1!$B$42*COS(A2*Sheet1!$B$36*0.001-PI()/2)</f>
        <v>8.180459658799594E-15</v>
      </c>
      <c r="D2" s="3">
        <f>Sheet1!$B$43*COS(A2*Sheet1!$B$36*0.001)</f>
        <v>70.018819930462101</v>
      </c>
      <c r="E2" s="2">
        <f>+B2+C2+D2</f>
        <v>70.018819930462115</v>
      </c>
    </row>
    <row r="3" spans="1:5" x14ac:dyDescent="0.2">
      <c r="A3">
        <f>+A2+0.1</f>
        <v>0.1</v>
      </c>
      <c r="B3" s="3">
        <f>Sheet1!$B$41*COS(A3*Sheet1!$B$36*0.001+PI()/2)</f>
        <v>-35.898151797055839</v>
      </c>
      <c r="C3" s="3">
        <f>Sheet1!$B$42*COS(A3*Sheet1!$B$36*0.001-PI()/2)</f>
        <v>30.440047031791032</v>
      </c>
      <c r="D3" s="3">
        <f>Sheet1!$B$43*COS(A3*Sheet1!$B$36*0.001)</f>
        <v>68.175537305104825</v>
      </c>
      <c r="E3" s="2">
        <f t="shared" ref="E3:E66" si="0">+B3+C3+D3</f>
        <v>62.717432539840019</v>
      </c>
    </row>
    <row r="4" spans="1:5" x14ac:dyDescent="0.2">
      <c r="A4">
        <f t="shared" ref="A4:A67" si="1">+A3+0.1</f>
        <v>0.2</v>
      </c>
      <c r="B4" s="3">
        <f>Sheet1!$B$41*COS(A4*Sheet1!$B$36*0.001+PI()/2)</f>
        <v>-69.906227767193514</v>
      </c>
      <c r="C4" s="3">
        <f>Sheet1!$B$42*COS(A4*Sheet1!$B$36*0.001-PI()/2)</f>
        <v>59.277393250729638</v>
      </c>
      <c r="D4" s="3">
        <f>Sheet1!$B$43*COS(A4*Sheet1!$B$36*0.001)</f>
        <v>62.742740217387293</v>
      </c>
      <c r="E4" s="2">
        <f t="shared" si="0"/>
        <v>52.113905700923418</v>
      </c>
    </row>
    <row r="5" spans="1:5" x14ac:dyDescent="0.2">
      <c r="A5">
        <f t="shared" si="1"/>
        <v>0.30000000000000004</v>
      </c>
      <c r="B5" s="3">
        <f>Sheet1!$B$41*COS(A5*Sheet1!$B$36*0.001+PI()/2)</f>
        <v>-100.23366658362002</v>
      </c>
      <c r="C5" s="3">
        <f>Sheet1!$B$42*COS(A5*Sheet1!$B$36*0.001-PI()/2)</f>
        <v>84.993721744318009</v>
      </c>
      <c r="D5" s="3">
        <f>Sheet1!$B$43*COS(A5*Sheet1!$B$36*0.001)</f>
        <v>54.006471205267914</v>
      </c>
      <c r="E5" s="2">
        <f t="shared" si="0"/>
        <v>38.766526365965902</v>
      </c>
    </row>
    <row r="6" spans="1:5" x14ac:dyDescent="0.2">
      <c r="A6">
        <f t="shared" si="1"/>
        <v>0.4</v>
      </c>
      <c r="B6" s="3">
        <f>Sheet1!$B$41*COS(A6*Sheet1!$B$36*0.001+PI()/2)</f>
        <v>-125.28369637564616</v>
      </c>
      <c r="C6" s="3">
        <f>Sheet1!$B$42*COS(A6*Sheet1!$B$36*0.001-PI()/2)</f>
        <v>106.23504049877211</v>
      </c>
      <c r="D6" s="3">
        <f>Sheet1!$B$43*COS(A6*Sheet1!$B$36*0.001)</f>
        <v>42.426704112821184</v>
      </c>
      <c r="E6" s="2">
        <f t="shared" si="0"/>
        <v>23.378048235947134</v>
      </c>
    </row>
    <row r="7" spans="1:5" x14ac:dyDescent="0.2">
      <c r="A7">
        <f t="shared" si="1"/>
        <v>0.5</v>
      </c>
      <c r="B7" s="3">
        <f>Sheet1!$B$41*COS(A7*Sheet1!$B$36*0.001+PI()/2)</f>
        <v>-143.73740646393807</v>
      </c>
      <c r="C7" s="3">
        <f>Sheet1!$B$42*COS(A7*Sheet1!$B$36*0.001-PI()/2)</f>
        <v>121.8829715169008</v>
      </c>
      <c r="D7" s="3">
        <f>Sheet1!$B$43*COS(A7*Sheet1!$B$36*0.001)</f>
        <v>28.613125978714375</v>
      </c>
      <c r="E7" s="2">
        <f t="shared" si="0"/>
        <v>6.7586910316770989</v>
      </c>
    </row>
    <row r="8" spans="1:5" x14ac:dyDescent="0.2">
      <c r="A8">
        <f t="shared" si="1"/>
        <v>0.6</v>
      </c>
      <c r="B8" s="3">
        <f>Sheet1!$B$41*COS(A8*Sheet1!$B$36*0.001+PI()/2)</f>
        <v>-154.62318940886991</v>
      </c>
      <c r="C8" s="3">
        <f>Sheet1!$B$42*COS(A8*Sheet1!$B$36*0.001-PI()/2)</f>
        <v>131.11363460771679</v>
      </c>
      <c r="D8" s="3">
        <f>Sheet1!$B$43*COS(A8*Sheet1!$B$36*0.001)</f>
        <v>13.29303636594789</v>
      </c>
      <c r="E8" s="2">
        <f t="shared" si="0"/>
        <v>-10.216518435205225</v>
      </c>
    </row>
    <row r="9" spans="1:5" x14ac:dyDescent="0.2">
      <c r="A9">
        <f t="shared" si="1"/>
        <v>0.7</v>
      </c>
      <c r="B9" s="3">
        <f>Sheet1!$B$41*COS(A9*Sheet1!$B$36*0.001+PI()/2)</f>
        <v>-157.3678971743642</v>
      </c>
      <c r="C9" s="3">
        <f>Sheet1!$B$42*COS(A9*Sheet1!$B$36*0.001-PI()/2)</f>
        <v>133.44102555370472</v>
      </c>
      <c r="D9" s="3">
        <f>Sheet1!$B$43*COS(A9*Sheet1!$B$36*0.001)</f>
        <v>-2.7269457327510422</v>
      </c>
      <c r="E9" s="2">
        <f t="shared" si="0"/>
        <v>-26.653817353410524</v>
      </c>
    </row>
    <row r="10" spans="1:5" x14ac:dyDescent="0.2">
      <c r="A10">
        <f t="shared" si="1"/>
        <v>0.79999999999999993</v>
      </c>
      <c r="B10" s="3">
        <f>Sheet1!$B$41*COS(A10*Sheet1!$B$36*0.001+PI()/2)</f>
        <v>-151.82701798084955</v>
      </c>
      <c r="C10" s="3">
        <f>Sheet1!$B$42*COS(A10*Sheet1!$B$36*0.001-PI()/2)</f>
        <v>128.74260474915815</v>
      </c>
      <c r="D10" s="3">
        <f>Sheet1!$B$43*COS(A10*Sheet1!$B$36*0.001)</f>
        <v>-18.60335124177125</v>
      </c>
      <c r="E10" s="2">
        <f t="shared" si="0"/>
        <v>-41.68776447346265</v>
      </c>
    </row>
    <row r="11" spans="1:5" x14ac:dyDescent="0.2">
      <c r="A11">
        <f t="shared" si="1"/>
        <v>0.89999999999999991</v>
      </c>
      <c r="B11" s="3">
        <f>Sheet1!$B$41*COS(A11*Sheet1!$B$36*0.001+PI()/2)</f>
        <v>-138.29228500397085</v>
      </c>
      <c r="C11" s="3">
        <f>Sheet1!$B$42*COS(A11*Sheet1!$B$36*0.001-PI()/2)</f>
        <v>117.26574904059461</v>
      </c>
      <c r="D11" s="3">
        <f>Sheet1!$B$43*COS(A11*Sheet1!$B$36*0.001)</f>
        <v>-33.500270545470357</v>
      </c>
      <c r="E11" s="2">
        <f t="shared" si="0"/>
        <v>-54.52680650884659</v>
      </c>
    </row>
    <row r="12" spans="1:5" x14ac:dyDescent="0.2">
      <c r="A12">
        <f t="shared" si="1"/>
        <v>0.99999999999999989</v>
      </c>
      <c r="B12" s="3">
        <f>Sheet1!$B$41*COS(A12*Sheet1!$B$36*0.001+PI()/2)</f>
        <v>-117.47631631298169</v>
      </c>
      <c r="C12" s="3">
        <f>Sheet1!$B$42*COS(A12*Sheet1!$B$36*0.001-PI()/2)</f>
        <v>99.614727072996644</v>
      </c>
      <c r="D12" s="3">
        <f>Sheet1!$B$43*COS(A12*Sheet1!$B$36*0.001)</f>
        <v>-46.633365017429632</v>
      </c>
      <c r="E12" s="2">
        <f t="shared" si="0"/>
        <v>-64.49495425741469</v>
      </c>
    </row>
    <row r="13" spans="1:5" x14ac:dyDescent="0.2">
      <c r="A13">
        <f t="shared" si="1"/>
        <v>1.0999999999999999</v>
      </c>
      <c r="B13" s="3">
        <f>Sheet1!$B$41*COS(A13*Sheet1!$B$36*0.001+PI()/2)</f>
        <v>-90.475094772380061</v>
      </c>
      <c r="C13" s="3">
        <f>Sheet1!$B$42*COS(A13*Sheet1!$B$36*0.001-PI()/2)</f>
        <v>76.718883903735488</v>
      </c>
      <c r="D13" s="3">
        <f>Sheet1!$B$43*COS(A13*Sheet1!$B$36*0.001)</f>
        <v>-57.311163282342314</v>
      </c>
      <c r="E13" s="2">
        <f t="shared" si="0"/>
        <v>-71.067374150986893</v>
      </c>
    </row>
    <row r="14" spans="1:5" x14ac:dyDescent="0.2">
      <c r="A14">
        <f t="shared" si="1"/>
        <v>1.2</v>
      </c>
      <c r="B14" s="3">
        <f>Sheet1!$B$41*COS(A14*Sheet1!$B$36*0.001+PI()/2)</f>
        <v>-58.710263379824191</v>
      </c>
      <c r="C14" s="3">
        <f>Sheet1!$B$42*COS(A14*Sheet1!$B$36*0.001-PI()/2)</f>
        <v>49.783709998052245</v>
      </c>
      <c r="D14" s="3">
        <f>Sheet1!$B$43*COS(A14*Sheet1!$B$36*0.001)</f>
        <v>-64.971467918477202</v>
      </c>
      <c r="E14" s="2">
        <f t="shared" si="0"/>
        <v>-73.898021300249155</v>
      </c>
    </row>
    <row r="15" spans="1:5" x14ac:dyDescent="0.2">
      <c r="A15">
        <f t="shared" si="1"/>
        <v>1.3</v>
      </c>
      <c r="B15" s="3">
        <f>Sheet1!$B$41*COS(A15*Sheet1!$B$36*0.001+PI()/2)</f>
        <v>-23.854274252086388</v>
      </c>
      <c r="C15" s="3">
        <f>Sheet1!$B$42*COS(A15*Sheet1!$B$36*0.001-PI()/2)</f>
        <v>20.227370875463997</v>
      </c>
      <c r="D15" s="3">
        <f>Sheet1!$B$43*COS(A15*Sheet1!$B$36*0.001)</f>
        <v>-69.210955749158202</v>
      </c>
      <c r="E15" s="2">
        <f t="shared" si="0"/>
        <v>-72.837859125780597</v>
      </c>
    </row>
    <row r="16" spans="1:5" x14ac:dyDescent="0.2">
      <c r="A16">
        <f t="shared" si="1"/>
        <v>1.4000000000000001</v>
      </c>
      <c r="B16" s="3">
        <f>Sheet1!$B$41*COS(A16*Sheet1!$B$36*0.001+PI()/2)</f>
        <v>12.257667755549882</v>
      </c>
      <c r="C16" s="3">
        <f>Sheet1!$B$42*COS(A16*Sheet1!$B$36*0.001-PI()/2)</f>
        <v>-10.393960811364355</v>
      </c>
      <c r="D16" s="3">
        <f>Sheet1!$B$43*COS(A16*Sheet1!$B$36*0.001)</f>
        <v>-69.806413236468856</v>
      </c>
      <c r="E16" s="2">
        <f t="shared" si="0"/>
        <v>-67.942706292283333</v>
      </c>
    </row>
    <row r="17" spans="1:5" x14ac:dyDescent="0.2">
      <c r="A17">
        <f t="shared" si="1"/>
        <v>1.5000000000000002</v>
      </c>
      <c r="B17" s="3">
        <f>Sheet1!$B$41*COS(A17*Sheet1!$B$36*0.001+PI()/2)</f>
        <v>47.724230534468894</v>
      </c>
      <c r="C17" s="3">
        <f>Sheet1!$B$42*COS(A17*Sheet1!$B$36*0.001-PI()/2)</f>
        <v>-40.468039419912849</v>
      </c>
      <c r="D17" s="3">
        <f>Sheet1!$B$43*COS(A17*Sheet1!$B$36*0.001)</f>
        <v>-66.726488911144486</v>
      </c>
      <c r="E17" s="2">
        <f t="shared" si="0"/>
        <v>-59.47029779658844</v>
      </c>
    </row>
    <row r="18" spans="1:5" x14ac:dyDescent="0.2">
      <c r="A18">
        <f t="shared" si="1"/>
        <v>1.6000000000000003</v>
      </c>
      <c r="B18" s="3">
        <f>Sheet1!$B$41*COS(A18*Sheet1!$B$36*0.001+PI()/2)</f>
        <v>80.678061878036885</v>
      </c>
      <c r="C18" s="3">
        <f>Sheet1!$B$42*COS(A18*Sheet1!$B$36*0.001-PI()/2)</f>
        <v>-68.411432763583164</v>
      </c>
      <c r="D18" s="3">
        <f>Sheet1!$B$43*COS(A18*Sheet1!$B$36*0.001)</f>
        <v>-60.133344060733897</v>
      </c>
      <c r="E18" s="2">
        <f t="shared" si="0"/>
        <v>-47.866714946280176</v>
      </c>
    </row>
    <row r="19" spans="1:5" x14ac:dyDescent="0.2">
      <c r="A19">
        <f t="shared" si="1"/>
        <v>1.7000000000000004</v>
      </c>
      <c r="B19" s="3">
        <f>Sheet1!$B$41*COS(A19*Sheet1!$B$36*0.001+PI()/2)</f>
        <v>109.38410755897921</v>
      </c>
      <c r="C19" s="3">
        <f>Sheet1!$B$42*COS(A19*Sheet1!$B$36*0.001-PI()/2)</f>
        <v>-92.752891498411245</v>
      </c>
      <c r="D19" s="3">
        <f>Sheet1!$B$43*COS(A19*Sheet1!$B$36*0.001)</f>
        <v>-50.374114765545094</v>
      </c>
      <c r="E19" s="2">
        <f t="shared" si="0"/>
        <v>-33.742898704977129</v>
      </c>
    </row>
    <row r="20" spans="1:5" x14ac:dyDescent="0.2">
      <c r="A20">
        <f t="shared" si="1"/>
        <v>1.8000000000000005</v>
      </c>
      <c r="B20" s="3">
        <f>Sheet1!$B$41*COS(A20*Sheet1!$B$36*0.001+PI()/2)</f>
        <v>132.33096377760515</v>
      </c>
      <c r="C20" s="3">
        <f>Sheet1!$B$42*COS(A20*Sheet1!$B$36*0.001-PI()/2)</f>
        <v>-112.21081196394354</v>
      </c>
      <c r="D20" s="3">
        <f>Sheet1!$B$43*COS(A20*Sheet1!$B$36*0.001)</f>
        <v>-37.962634815252493</v>
      </c>
      <c r="E20" s="2">
        <f t="shared" si="0"/>
        <v>-17.842483001590885</v>
      </c>
    </row>
    <row r="21" spans="1:5" x14ac:dyDescent="0.2">
      <c r="A21">
        <f t="shared" si="1"/>
        <v>1.9000000000000006</v>
      </c>
      <c r="B21" s="3">
        <f>Sheet1!$B$41*COS(A21*Sheet1!$B$36*0.001+PI()/2)</f>
        <v>148.31045417743292</v>
      </c>
      <c r="C21" s="3">
        <f>Sheet1!$B$42*COS(A21*Sheet1!$B$36*0.001-PI()/2)</f>
        <v>-125.76071397741443</v>
      </c>
      <c r="D21" s="3">
        <f>Sheet1!$B$43*COS(A21*Sheet1!$B$36*0.001)</f>
        <v>-23.552381814022041</v>
      </c>
      <c r="E21" s="2">
        <f t="shared" si="0"/>
        <v>-1.0026416140035508</v>
      </c>
    </row>
    <row r="22" spans="1:5" x14ac:dyDescent="0.2">
      <c r="A22">
        <f t="shared" si="1"/>
        <v>2.0000000000000004</v>
      </c>
      <c r="B22" s="3">
        <f>Sheet1!$B$41*COS(A22*Sheet1!$B$36*0.001+PI()/2)</f>
        <v>156.48124161381148</v>
      </c>
      <c r="C22" s="3">
        <f>Sheet1!$B$42*COS(A22*Sheet1!$B$36*0.001-PI()/2)</f>
        <v>-132.68918080367953</v>
      </c>
      <c r="D22" s="3">
        <f>Sheet1!$B$43*COS(A22*Sheet1!$B$36*0.001)</f>
        <v>-7.9020708904591972</v>
      </c>
      <c r="E22" s="2">
        <f t="shared" si="0"/>
        <v>15.889989919672747</v>
      </c>
    </row>
    <row r="23" spans="1:5" x14ac:dyDescent="0.2">
      <c r="A23">
        <f t="shared" si="1"/>
        <v>2.1000000000000005</v>
      </c>
      <c r="B23" s="3">
        <f>Sheet1!$B$41*COS(A23*Sheet1!$B$36*0.001+PI()/2)</f>
        <v>156.41312544834329</v>
      </c>
      <c r="C23" s="3">
        <f>Sheet1!$B$42*COS(A23*Sheet1!$B$36*0.001-PI()/2)</f>
        <v>-132.63142130418777</v>
      </c>
      <c r="D23" s="3">
        <f>Sheet1!$B$43*COS(A23*Sheet1!$B$36*0.001)</f>
        <v>8.1642924598994906</v>
      </c>
      <c r="E23" s="2">
        <f t="shared" si="0"/>
        <v>31.945996604055019</v>
      </c>
    </row>
    <row r="24" spans="1:5" x14ac:dyDescent="0.2">
      <c r="A24">
        <f t="shared" si="1"/>
        <v>2.2000000000000006</v>
      </c>
      <c r="B24" s="3">
        <f>Sheet1!$B$41*COS(A24*Sheet1!$B$36*0.001+PI()/2)</f>
        <v>148.10969206950034</v>
      </c>
      <c r="C24" s="3">
        <f>Sheet1!$B$42*COS(A24*Sheet1!$B$36*0.001-PI()/2)</f>
        <v>-125.59047657794557</v>
      </c>
      <c r="D24" s="3">
        <f>Sheet1!$B$43*COS(A24*Sheet1!$B$36*0.001)</f>
        <v>23.800797139271957</v>
      </c>
      <c r="E24" s="2">
        <f t="shared" si="0"/>
        <v>46.320012630826731</v>
      </c>
    </row>
    <row r="25" spans="1:5" x14ac:dyDescent="0.2">
      <c r="A25">
        <f t="shared" si="1"/>
        <v>2.3000000000000007</v>
      </c>
      <c r="B25" s="3">
        <f>Sheet1!$B$41*COS(A25*Sheet1!$B$36*0.001+PI()/2)</f>
        <v>132.00812606546154</v>
      </c>
      <c r="C25" s="3">
        <f>Sheet1!$B$42*COS(A25*Sheet1!$B$36*0.001-PI()/2)</f>
        <v>-111.93705984442374</v>
      </c>
      <c r="D25" s="3">
        <f>Sheet1!$B$43*COS(A25*Sheet1!$B$36*0.001)</f>
        <v>38.184164565544599</v>
      </c>
      <c r="E25" s="2">
        <f t="shared" si="0"/>
        <v>58.255230786582395</v>
      </c>
    </row>
    <row r="26" spans="1:5" x14ac:dyDescent="0.2">
      <c r="A26">
        <f t="shared" si="1"/>
        <v>2.4000000000000008</v>
      </c>
      <c r="B26" s="3">
        <f>Sheet1!$B$41*COS(A26*Sheet1!$B$36*0.001+PI()/2)</f>
        <v>108.95619199112123</v>
      </c>
      <c r="C26" s="3">
        <f>Sheet1!$B$42*COS(A26*Sheet1!$B$36*0.001-PI()/2)</f>
        <v>-92.390037998741562</v>
      </c>
      <c r="D26" s="3">
        <f>Sheet1!$B$43*COS(A26*Sheet1!$B$36*0.001)</f>
        <v>50.557095164194266</v>
      </c>
      <c r="E26" s="2">
        <f t="shared" si="0"/>
        <v>67.123249156573934</v>
      </c>
    </row>
    <row r="27" spans="1:5" x14ac:dyDescent="0.2">
      <c r="A27">
        <f t="shared" si="1"/>
        <v>2.5000000000000009</v>
      </c>
      <c r="B27" s="3">
        <f>Sheet1!$B$41*COS(A27*Sheet1!$B$36*0.001+PI()/2)</f>
        <v>80.167598663689162</v>
      </c>
      <c r="C27" s="3">
        <f>Sheet1!$B$42*COS(A27*Sheet1!$B$36*0.001-PI()/2)</f>
        <v>-67.978582505982516</v>
      </c>
      <c r="D27" s="3">
        <f>Sheet1!$B$43*COS(A27*Sheet1!$B$36*0.001)</f>
        <v>60.268140995370146</v>
      </c>
      <c r="E27" s="2">
        <f t="shared" si="0"/>
        <v>72.457157153076793</v>
      </c>
    </row>
    <row r="28" spans="1:5" x14ac:dyDescent="0.2">
      <c r="A28">
        <f t="shared" si="1"/>
        <v>2.600000000000001</v>
      </c>
      <c r="B28" s="3">
        <f>Sheet1!$B$41*COS(A28*Sheet1!$B$36*0.001+PI()/2)</f>
        <v>47.158096104135069</v>
      </c>
      <c r="C28" s="3">
        <f>Sheet1!$B$42*COS(A28*Sheet1!$B$36*0.001-PI()/2)</f>
        <v>-39.987982430263251</v>
      </c>
      <c r="D28" s="3">
        <f>Sheet1!$B$43*COS(A28*Sheet1!$B$36*0.001)</f>
        <v>66.806005179963662</v>
      </c>
      <c r="E28" s="2">
        <f t="shared" si="0"/>
        <v>73.976118853835487</v>
      </c>
    </row>
    <row r="29" spans="1:5" x14ac:dyDescent="0.2">
      <c r="A29">
        <f t="shared" si="1"/>
        <v>2.7000000000000011</v>
      </c>
      <c r="B29" s="3">
        <f>Sheet1!$B$41*COS(A29*Sheet1!$B$36*0.001+PI()/2)</f>
        <v>11.665669688394363</v>
      </c>
      <c r="C29" s="3">
        <f>Sheet1!$B$42*COS(A29*Sheet1!$B$36*0.001-PI()/2)</f>
        <v>-9.8919726001377679</v>
      </c>
      <c r="D29" s="3">
        <f>Sheet1!$B$43*COS(A29*Sheet1!$B$36*0.001)</f>
        <v>69.826462223447109</v>
      </c>
      <c r="E29" s="2">
        <f t="shared" si="0"/>
        <v>71.600159311703706</v>
      </c>
    </row>
    <row r="30" spans="1:5" x14ac:dyDescent="0.2">
      <c r="A30">
        <f t="shared" si="1"/>
        <v>2.8000000000000012</v>
      </c>
      <c r="B30" s="3">
        <f>Sheet1!$B$41*COS(A30*Sheet1!$B$36*0.001+PI()/2)</f>
        <v>-24.440966628944945</v>
      </c>
      <c r="C30" s="3">
        <f>Sheet1!$B$42*COS(A30*Sheet1!$B$36*0.001-PI()/2)</f>
        <v>20.724860095681496</v>
      </c>
      <c r="D30" s="3">
        <f>Sheet1!$B$43*COS(A30*Sheet1!$B$36*0.001)</f>
        <v>69.170481853832982</v>
      </c>
      <c r="E30" s="2">
        <f t="shared" si="0"/>
        <v>65.45437532056954</v>
      </c>
    </row>
    <row r="31" spans="1:5" x14ac:dyDescent="0.2">
      <c r="A31">
        <f t="shared" si="1"/>
        <v>2.9000000000000012</v>
      </c>
      <c r="B31" s="3">
        <f>Sheet1!$B$41*COS(A31*Sheet1!$B$36*0.001+PI()/2)</f>
        <v>-59.260760089497786</v>
      </c>
      <c r="C31" s="3">
        <f>Sheet1!$B$42*COS(A31*Sheet1!$B$36*0.001-PI()/2)</f>
        <v>50.250506891330794</v>
      </c>
      <c r="D31" s="3">
        <f>Sheet1!$B$43*COS(A31*Sheet1!$B$36*0.001)</f>
        <v>64.872602134433009</v>
      </c>
      <c r="E31" s="2">
        <f t="shared" si="0"/>
        <v>55.862348936266017</v>
      </c>
    </row>
    <row r="32" spans="1:5" x14ac:dyDescent="0.2">
      <c r="A32">
        <f t="shared" si="1"/>
        <v>3.0000000000000013</v>
      </c>
      <c r="B32" s="3">
        <f>Sheet1!$B$41*COS(A32*Sheet1!$B$36*0.001+PI()/2)</f>
        <v>-90.960411578308452</v>
      </c>
      <c r="C32" s="3">
        <f>Sheet1!$B$42*COS(A32*Sheet1!$B$36*0.001-PI()/2)</f>
        <v>77.130411117762975</v>
      </c>
      <c r="D32" s="3">
        <f>Sheet1!$B$43*COS(A32*Sheet1!$B$36*0.001)</f>
        <v>57.159110998134764</v>
      </c>
      <c r="E32" s="2">
        <f t="shared" si="0"/>
        <v>43.329110537589287</v>
      </c>
    </row>
    <row r="33" spans="1:5" x14ac:dyDescent="0.2">
      <c r="A33">
        <f t="shared" si="1"/>
        <v>3.1000000000000014</v>
      </c>
      <c r="B33" s="3">
        <f>Sheet1!$B$41*COS(A33*Sheet1!$B$36*0.001+PI()/2)</f>
        <v>-117.87090076977825</v>
      </c>
      <c r="C33" s="3">
        <f>Sheet1!$B$42*COS(A33*Sheet1!$B$36*0.001-PI()/2)</f>
        <v>99.949317262787048</v>
      </c>
      <c r="D33" s="3">
        <f>Sheet1!$B$43*COS(A33*Sheet1!$B$36*0.001)</f>
        <v>46.436131947348159</v>
      </c>
      <c r="E33" s="2">
        <f t="shared" si="0"/>
        <v>28.514548440356961</v>
      </c>
    </row>
    <row r="34" spans="1:5" x14ac:dyDescent="0.2">
      <c r="A34">
        <f t="shared" si="1"/>
        <v>3.2000000000000015</v>
      </c>
      <c r="B34" s="3">
        <f>Sheet1!$B$41*COS(A34*Sheet1!$B$36*0.001+PI()/2)</f>
        <v>-138.57536182081603</v>
      </c>
      <c r="C34" s="3">
        <f>Sheet1!$B$42*COS(A34*Sheet1!$B$36*0.001-PI()/2)</f>
        <v>117.5057856772184</v>
      </c>
      <c r="D34" s="3">
        <f>Sheet1!$B$43*COS(A34*Sheet1!$B$36*0.001)</f>
        <v>33.268241220176527</v>
      </c>
      <c r="E34" s="2">
        <f t="shared" si="0"/>
        <v>12.198665076578898</v>
      </c>
    </row>
    <row r="35" spans="1:5" x14ac:dyDescent="0.2">
      <c r="A35">
        <f t="shared" si="1"/>
        <v>3.3000000000000016</v>
      </c>
      <c r="B35" s="3">
        <f>Sheet1!$B$41*COS(A35*Sheet1!$B$36*0.001+PI()/2)</f>
        <v>-151.98368286262223</v>
      </c>
      <c r="C35" s="3">
        <f>Sheet1!$B$42*COS(A35*Sheet1!$B$36*0.001-PI()/2)</f>
        <v>128.8754496487048</v>
      </c>
      <c r="D35" s="3">
        <f>Sheet1!$B$43*COS(A35*Sheet1!$B$36*0.001)</f>
        <v>18.348742251727838</v>
      </c>
      <c r="E35" s="2">
        <f t="shared" si="0"/>
        <v>-4.7594909621895916</v>
      </c>
    </row>
    <row r="36" spans="1:5" x14ac:dyDescent="0.2">
      <c r="A36">
        <f t="shared" si="1"/>
        <v>3.4000000000000017</v>
      </c>
      <c r="B36" s="3">
        <f>Sheet1!$B$41*COS(A36*Sheet1!$B$36*0.001+PI()/2)</f>
        <v>-157.38990154861312</v>
      </c>
      <c r="C36" s="3">
        <f>Sheet1!$B$42*COS(A36*Sheet1!$B$36*0.001-PI()/2)</f>
        <v>133.45968429109126</v>
      </c>
      <c r="D36" s="3">
        <f>Sheet1!$B$43*COS(A36*Sheet1!$B$36*0.001)</f>
        <v>2.4631625117563365</v>
      </c>
      <c r="E36" s="2">
        <f t="shared" si="0"/>
        <v>-21.467054745765523</v>
      </c>
    </row>
    <row r="37" spans="1:5" x14ac:dyDescent="0.2">
      <c r="A37">
        <f t="shared" si="1"/>
        <v>3.5000000000000018</v>
      </c>
      <c r="B37" s="3">
        <f>Sheet1!$B$41*COS(A37*Sheet1!$B$36*0.001+PI()/2)</f>
        <v>-154.50937472191555</v>
      </c>
      <c r="C37" s="3">
        <f>Sheet1!$B$42*COS(A37*Sheet1!$B$36*0.001-PI()/2)</f>
        <v>131.01712478059852</v>
      </c>
      <c r="D37" s="3">
        <f>Sheet1!$B$43*COS(A37*Sheet1!$B$36*0.001)</f>
        <v>-13.552105351090157</v>
      </c>
      <c r="E37" s="2">
        <f t="shared" si="0"/>
        <v>-37.044355292407182</v>
      </c>
    </row>
    <row r="38" spans="1:5" x14ac:dyDescent="0.2">
      <c r="A38">
        <f t="shared" si="1"/>
        <v>3.6000000000000019</v>
      </c>
      <c r="B38" s="3">
        <f>Sheet1!$B$41*COS(A38*Sheet1!$B$36*0.001+PI()/2)</f>
        <v>-143.49376517995455</v>
      </c>
      <c r="C38" s="3">
        <f>Sheet1!$B$42*COS(A38*Sheet1!$B$36*0.001-PI()/2)</f>
        <v>121.67637447019845</v>
      </c>
      <c r="D38" s="3">
        <f>Sheet1!$B$43*COS(A38*Sheet1!$B$36*0.001)</f>
        <v>-28.853840470725991</v>
      </c>
      <c r="E38" s="2">
        <f t="shared" si="0"/>
        <v>-50.671231180482089</v>
      </c>
    </row>
    <row r="39" spans="1:5" x14ac:dyDescent="0.2">
      <c r="A39">
        <f t="shared" si="1"/>
        <v>3.700000000000002</v>
      </c>
      <c r="B39" s="3">
        <f>Sheet1!$B$41*COS(A39*Sheet1!$B$36*0.001+PI()/2)</f>
        <v>-124.9230564670566</v>
      </c>
      <c r="C39" s="3">
        <f>Sheet1!$B$42*COS(A39*Sheet1!$B$36*0.001-PI()/2)</f>
        <v>105.92923378646364</v>
      </c>
      <c r="D39" s="3">
        <f>Sheet1!$B$43*COS(A39*Sheet1!$B$36*0.001)</f>
        <v>-42.63639023798553</v>
      </c>
      <c r="E39" s="2">
        <f t="shared" si="0"/>
        <v>-61.630212918578486</v>
      </c>
    </row>
    <row r="40" spans="1:5" x14ac:dyDescent="0.2">
      <c r="A40">
        <f t="shared" si="1"/>
        <v>3.800000000000002</v>
      </c>
      <c r="B40" s="3">
        <f>Sheet1!$B$41*COS(A40*Sheet1!$B$36*0.001+PI()/2)</f>
        <v>-99.775016124721276</v>
      </c>
      <c r="C40" s="3">
        <f>Sheet1!$B$42*COS(A40*Sheet1!$B$36*0.001-PI()/2)</f>
        <v>84.604806414666527</v>
      </c>
      <c r="D40" s="3">
        <f>Sheet1!$B$43*COS(A40*Sheet1!$B$36*0.001)</f>
        <v>-54.174088766344354</v>
      </c>
      <c r="E40" s="2">
        <f t="shared" si="0"/>
        <v>-69.344298476399103</v>
      </c>
    </row>
    <row r="41" spans="1:5" x14ac:dyDescent="0.2">
      <c r="A41">
        <f t="shared" si="1"/>
        <v>3.9000000000000021</v>
      </c>
      <c r="B41" s="3">
        <f>Sheet1!$B$41*COS(A41*Sheet1!$B$36*0.001+PI()/2)</f>
        <v>-69.373715191873771</v>
      </c>
      <c r="C41" s="3">
        <f>Sheet1!$B$42*COS(A41*Sheet1!$B$36*0.001-PI()/2)</f>
        <v>58.825846108988401</v>
      </c>
      <c r="D41" s="3">
        <f>Sheet1!$B$43*COS(A41*Sheet1!$B$36*0.001)</f>
        <v>-62.859463971724018</v>
      </c>
      <c r="E41" s="2">
        <f t="shared" si="0"/>
        <v>-73.407333054609381</v>
      </c>
    </row>
    <row r="42" spans="1:5" x14ac:dyDescent="0.2">
      <c r="A42">
        <f t="shared" si="1"/>
        <v>4.0000000000000018</v>
      </c>
      <c r="B42" s="3">
        <f>Sheet1!$B$41*COS(A42*Sheet1!$B$36*0.001+PI()/2)</f>
        <v>-35.319814458096715</v>
      </c>
      <c r="C42" s="3">
        <f>Sheet1!$B$42*COS(A42*Sheet1!$B$36*0.001-PI()/2)</f>
        <v>29.949642514653704</v>
      </c>
      <c r="D42" s="3">
        <f>Sheet1!$B$43*COS(A42*Sheet1!$B$36*0.001)</f>
        <v>-68.235221623039735</v>
      </c>
      <c r="E42" s="2">
        <f t="shared" si="0"/>
        <v>-73.605393566482746</v>
      </c>
    </row>
    <row r="43" spans="1:5" x14ac:dyDescent="0.2">
      <c r="A43">
        <f t="shared" si="1"/>
        <v>4.1000000000000014</v>
      </c>
      <c r="B43" s="3">
        <f>Sheet1!$B$41*COS(A43*Sheet1!$B$36*0.001+PI()/2)</f>
        <v>0.59371202733136808</v>
      </c>
      <c r="C43" s="3">
        <f>Sheet1!$B$42*COS(A43*Sheet1!$B$36*0.001-PI()/2)</f>
        <v>-0.50344157374669185</v>
      </c>
      <c r="D43" s="3">
        <f>Sheet1!$B$43*COS(A43*Sheet1!$B$36*0.001)</f>
        <v>-70.018322369252971</v>
      </c>
      <c r="E43" s="2">
        <f t="shared" si="0"/>
        <v>-69.928051915668291</v>
      </c>
    </row>
    <row r="44" spans="1:5" x14ac:dyDescent="0.2">
      <c r="A44">
        <f t="shared" si="1"/>
        <v>4.2000000000000011</v>
      </c>
      <c r="B44" s="3">
        <f>Sheet1!$B$41*COS(A44*Sheet1!$B$36*0.001+PI()/2)</f>
        <v>36.475978943816912</v>
      </c>
      <c r="C44" s="3">
        <f>Sheet1!$B$42*COS(A44*Sheet1!$B$36*0.001-PI()/2)</f>
        <v>-30.930018928480585</v>
      </c>
      <c r="D44" s="3">
        <f>Sheet1!$B$43*COS(A44*Sheet1!$B$36*0.001)</f>
        <v>-68.114884061877916</v>
      </c>
      <c r="E44" s="2">
        <f t="shared" si="0"/>
        <v>-62.568924046541589</v>
      </c>
    </row>
    <row r="45" spans="1:5" x14ac:dyDescent="0.2">
      <c r="A45">
        <f t="shared" si="1"/>
        <v>4.3000000000000007</v>
      </c>
      <c r="B45" s="3">
        <f>Sheet1!$B$41*COS(A45*Sheet1!$B$36*0.001+PI()/2)</f>
        <v>70.437746820278406</v>
      </c>
      <c r="C45" s="3">
        <f>Sheet1!$B$42*COS(A45*Sheet1!$B$36*0.001-PI()/2)</f>
        <v>-59.728097929501565</v>
      </c>
      <c r="D45" s="3">
        <f>Sheet1!$B$43*COS(A45*Sheet1!$B$36*0.001)</f>
        <v>-62.625124749830803</v>
      </c>
      <c r="E45" s="2">
        <f t="shared" si="0"/>
        <v>-51.915475859053963</v>
      </c>
    </row>
    <row r="46" spans="1:5" x14ac:dyDescent="0.2">
      <c r="A46">
        <f t="shared" si="1"/>
        <v>4.4000000000000004</v>
      </c>
      <c r="B46" s="3">
        <f>Sheet1!$B$41*COS(A46*Sheet1!$B$36*0.001+PI()/2)</f>
        <v>100.69089250024821</v>
      </c>
      <c r="C46" s="3">
        <f>Sheet1!$B$42*COS(A46*Sheet1!$B$36*0.001-PI()/2)</f>
        <v>-85.381429125048896</v>
      </c>
      <c r="D46" s="3">
        <f>Sheet1!$B$43*COS(A46*Sheet1!$B$36*0.001)</f>
        <v>-53.838086092692272</v>
      </c>
      <c r="E46" s="2">
        <f t="shared" si="0"/>
        <v>-38.528622717492958</v>
      </c>
    </row>
    <row r="47" spans="1:5" x14ac:dyDescent="0.2">
      <c r="A47">
        <f t="shared" si="1"/>
        <v>4.5</v>
      </c>
      <c r="B47" s="3">
        <f>Sheet1!$B$41*COS(A47*Sheet1!$B$36*0.001+PI()/2)</f>
        <v>125.64255572559387</v>
      </c>
      <c r="C47" s="3">
        <f>Sheet1!$B$42*COS(A47*Sheet1!$B$36*0.001-PI()/2)</f>
        <v>-106.53933737600305</v>
      </c>
      <c r="D47" s="3">
        <f>Sheet1!$B$43*COS(A47*Sheet1!$B$36*0.001)</f>
        <v>-42.216415010279825</v>
      </c>
      <c r="E47" s="2">
        <f t="shared" si="0"/>
        <v>-23.113196660689006</v>
      </c>
    </row>
    <row r="48" spans="1:5" x14ac:dyDescent="0.2">
      <c r="A48">
        <f t="shared" si="1"/>
        <v>4.5999999999999996</v>
      </c>
      <c r="B48" s="3">
        <f>Sheet1!$B$41*COS(A48*Sheet1!$B$36*0.001+PI()/2)</f>
        <v>143.97900492121207</v>
      </c>
      <c r="C48" s="3">
        <f>Sheet1!$B$42*COS(A48*Sheet1!$B$36*0.001-PI()/2)</f>
        <v>-122.08783633678914</v>
      </c>
      <c r="D48" s="3">
        <f>Sheet1!$B$43*COS(A48*Sheet1!$B$36*0.001)</f>
        <v>-28.372004830847469</v>
      </c>
      <c r="E48" s="2">
        <f t="shared" si="0"/>
        <v>-6.4808362464245413</v>
      </c>
    </row>
    <row r="49" spans="1:5" x14ac:dyDescent="0.2">
      <c r="A49">
        <f t="shared" si="1"/>
        <v>4.6999999999999993</v>
      </c>
      <c r="B49" s="3">
        <f>Sheet1!$B$41*COS(A49*Sheet1!$B$36*0.001+PI()/2)</f>
        <v>154.7348065580434</v>
      </c>
      <c r="C49" s="3">
        <f>Sheet1!$B$42*COS(A49*Sheet1!$B$36*0.001-PI()/2)</f>
        <v>-131.20828101986649</v>
      </c>
      <c r="D49" s="3">
        <f>Sheet1!$B$43*COS(A49*Sheet1!$B$36*0.001)</f>
        <v>-13.033778457334959</v>
      </c>
      <c r="E49" s="2">
        <f t="shared" si="0"/>
        <v>10.492747080841953</v>
      </c>
    </row>
    <row r="50" spans="1:5" x14ac:dyDescent="0.2">
      <c r="A50">
        <f t="shared" si="1"/>
        <v>4.7999999999999989</v>
      </c>
      <c r="B50" s="3">
        <f>Sheet1!$B$41*COS(A50*Sheet1!$B$36*0.001+PI()/2)</f>
        <v>157.34365625396177</v>
      </c>
      <c r="C50" s="3">
        <f>Sheet1!$B$42*COS(A50*Sheet1!$B$36*0.001-PI()/2)</f>
        <v>-133.42047032397267</v>
      </c>
      <c r="D50" s="3">
        <f>Sheet1!$B$43*COS(A50*Sheet1!$B$36*0.001)</f>
        <v>2.9906901978104359</v>
      </c>
      <c r="E50" s="2">
        <f t="shared" si="0"/>
        <v>26.91387612779954</v>
      </c>
    </row>
    <row r="51" spans="1:5" x14ac:dyDescent="0.2">
      <c r="A51">
        <f t="shared" si="1"/>
        <v>4.8999999999999986</v>
      </c>
      <c r="B51" s="3">
        <f>Sheet1!$B$41*COS(A51*Sheet1!$B$36*0.001+PI()/2)</f>
        <v>151.66819530108168</v>
      </c>
      <c r="C51" s="3">
        <f>Sheet1!$B$42*COS(A51*Sheet1!$B$36*0.001-PI()/2)</f>
        <v>-128.60793013222576</v>
      </c>
      <c r="D51" s="3">
        <f>Sheet1!$B$43*COS(A51*Sheet1!$B$36*0.001)</f>
        <v>18.857695837014543</v>
      </c>
      <c r="E51" s="2">
        <f t="shared" si="0"/>
        <v>41.917961005870467</v>
      </c>
    </row>
    <row r="52" spans="1:5" x14ac:dyDescent="0.2">
      <c r="A52">
        <f t="shared" si="1"/>
        <v>4.9999999999999982</v>
      </c>
      <c r="B52" s="3">
        <f>Sheet1!$B$41*COS(A52*Sheet1!$B$36*0.001+PI()/2)</f>
        <v>138.00724274764571</v>
      </c>
      <c r="C52" s="3">
        <f>Sheet1!$B$42*COS(A52*Sheet1!$B$36*0.001-PI()/2)</f>
        <v>-117.02404579810913</v>
      </c>
      <c r="D52" s="3">
        <f>Sheet1!$B$43*COS(A52*Sheet1!$B$36*0.001)</f>
        <v>33.731823757766215</v>
      </c>
      <c r="E52" s="2">
        <f t="shared" si="0"/>
        <v>54.715020707302791</v>
      </c>
    </row>
    <row r="53" spans="1:5" x14ac:dyDescent="0.2">
      <c r="A53">
        <f t="shared" si="1"/>
        <v>5.0999999999999979</v>
      </c>
      <c r="B53" s="3">
        <f>Sheet1!$B$41*COS(A53*Sheet1!$B$36*0.001+PI()/2)</f>
        <v>117.08006225769671</v>
      </c>
      <c r="C53" s="3">
        <f>Sheet1!$B$42*COS(A53*Sheet1!$B$36*0.001-PI()/2)</f>
        <v>-99.278721137437529</v>
      </c>
      <c r="D53" s="3">
        <f>Sheet1!$B$43*COS(A53*Sheet1!$B$36*0.001)</f>
        <v>46.829935324170584</v>
      </c>
      <c r="E53" s="2">
        <f t="shared" si="0"/>
        <v>64.631276444429773</v>
      </c>
    </row>
    <row r="54" spans="1:5" x14ac:dyDescent="0.2">
      <c r="A54">
        <f t="shared" si="1"/>
        <v>5.1999999999999975</v>
      </c>
      <c r="B54" s="3">
        <f>Sheet1!$B$41*COS(A54*Sheet1!$B$36*0.001+PI()/2)</f>
        <v>89.988492115088974</v>
      </c>
      <c r="C54" s="3">
        <f>Sheet1!$B$42*COS(A54*Sheet1!$B$36*0.001-PI()/2)</f>
        <v>-76.306266344550963</v>
      </c>
      <c r="D54" s="3">
        <f>Sheet1!$B$43*COS(A54*Sheet1!$B$36*0.001)</f>
        <v>57.462401048060748</v>
      </c>
      <c r="E54" s="2">
        <f t="shared" si="0"/>
        <v>71.144626818598766</v>
      </c>
    </row>
    <row r="55" spans="1:5" x14ac:dyDescent="0.2">
      <c r="A55">
        <f t="shared" si="1"/>
        <v>5.2999999999999972</v>
      </c>
      <c r="B55" s="3">
        <f>Sheet1!$B$41*COS(A55*Sheet1!$B$36*0.001+PI()/2)</f>
        <v>58.158932267354032</v>
      </c>
      <c r="C55" s="3">
        <f>Sheet1!$B$42*COS(A55*Sheet1!$B$36*0.001-PI()/2)</f>
        <v>-49.316205568059338</v>
      </c>
      <c r="D55" s="3">
        <f>Sheet1!$B$43*COS(A55*Sheet1!$B$36*0.001)</f>
        <v>65.069410314147333</v>
      </c>
      <c r="E55" s="2">
        <f t="shared" si="0"/>
        <v>73.91213701344202</v>
      </c>
    </row>
    <row r="56" spans="1:5" x14ac:dyDescent="0.2">
      <c r="A56">
        <f t="shared" si="1"/>
        <v>5.3999999999999968</v>
      </c>
      <c r="B56" s="3">
        <f>Sheet1!$B$41*COS(A56*Sheet1!$B$36*0.001+PI()/2)</f>
        <v>23.26724285319079</v>
      </c>
      <c r="C56" s="3">
        <f>Sheet1!$B$42*COS(A56*Sheet1!$B$36*0.001-PI()/2)</f>
        <v>-19.729594179534267</v>
      </c>
      <c r="D56" s="3">
        <f>Sheet1!$B$43*COS(A56*Sheet1!$B$36*0.001)</f>
        <v>69.250446003603301</v>
      </c>
      <c r="E56" s="2">
        <f t="shared" si="0"/>
        <v>72.788094677259821</v>
      </c>
    </row>
    <row r="57" spans="1:5" x14ac:dyDescent="0.2">
      <c r="A57">
        <f t="shared" si="1"/>
        <v>5.4999999999999964</v>
      </c>
      <c r="B57" s="3">
        <f>Sheet1!$B$41*COS(A57*Sheet1!$B$36*0.001+PI()/2)</f>
        <v>-12.84949161411239</v>
      </c>
      <c r="C57" s="3">
        <f>Sheet1!$B$42*COS(A57*Sheet1!$B$36*0.001-PI()/2)</f>
        <v>10.895801301399173</v>
      </c>
      <c r="D57" s="3">
        <f>Sheet1!$B$43*COS(A57*Sheet1!$B$36*0.001)</f>
        <v>69.785372145841691</v>
      </c>
      <c r="E57" s="2">
        <f t="shared" si="0"/>
        <v>67.831681833128471</v>
      </c>
    </row>
    <row r="58" spans="1:5" x14ac:dyDescent="0.2">
      <c r="A58">
        <f t="shared" si="1"/>
        <v>5.5999999999999961</v>
      </c>
      <c r="B58" s="3">
        <f>Sheet1!$B$41*COS(A58*Sheet1!$B$36*0.001+PI()/2)</f>
        <v>-48.289686697847273</v>
      </c>
      <c r="C58" s="3">
        <f>Sheet1!$B$42*COS(A58*Sheet1!$B$36*0.001-PI()/2)</f>
        <v>40.947521269144588</v>
      </c>
      <c r="D58" s="3">
        <f>Sheet1!$B$43*COS(A58*Sheet1!$B$36*0.001)</f>
        <v>66.646024311218682</v>
      </c>
      <c r="E58" s="2">
        <f t="shared" si="0"/>
        <v>59.303858882515996</v>
      </c>
    </row>
    <row r="59" spans="1:5" x14ac:dyDescent="0.2">
      <c r="A59">
        <f t="shared" si="1"/>
        <v>5.6999999999999957</v>
      </c>
      <c r="B59" s="3">
        <f>Sheet1!$B$41*COS(A59*Sheet1!$B$36*0.001+PI()/2)</f>
        <v>-81.187378478541987</v>
      </c>
      <c r="C59" s="3">
        <f>Sheet1!$B$42*COS(A59*Sheet1!$B$36*0.001-PI()/2)</f>
        <v>68.843310743293543</v>
      </c>
      <c r="D59" s="3">
        <f>Sheet1!$B$43*COS(A59*Sheet1!$B$36*0.001)</f>
        <v>59.997692498173585</v>
      </c>
      <c r="E59" s="2">
        <f t="shared" si="0"/>
        <v>47.653624762925141</v>
      </c>
    </row>
    <row r="60" spans="1:5" x14ac:dyDescent="0.2">
      <c r="A60">
        <f t="shared" si="1"/>
        <v>5.7999999999999954</v>
      </c>
      <c r="B60" s="3">
        <f>Sheet1!$B$41*COS(A60*Sheet1!$B$36*0.001+PI()/2)</f>
        <v>-109.81046853654489</v>
      </c>
      <c r="C60" s="3">
        <f>Sheet1!$B$42*COS(A60*Sheet1!$B$36*0.001-PI()/2)</f>
        <v>93.114426774182263</v>
      </c>
      <c r="D60" s="3">
        <f>Sheet1!$B$43*COS(A60*Sheet1!$B$36*0.001)</f>
        <v>50.190418439222483</v>
      </c>
      <c r="E60" s="2">
        <f t="shared" si="0"/>
        <v>33.494376676859858</v>
      </c>
    </row>
    <row r="61" spans="1:5" x14ac:dyDescent="0.2">
      <c r="A61">
        <f t="shared" si="1"/>
        <v>5.899999999999995</v>
      </c>
      <c r="B61" s="3">
        <f>Sheet1!$B$41*COS(A61*Sheet1!$B$36*0.001+PI()/2)</f>
        <v>-132.65192077383688</v>
      </c>
      <c r="C61" s="3">
        <f>Sheet1!$B$42*COS(A61*Sheet1!$B$36*0.001-PI()/2)</f>
        <v>112.48296931944502</v>
      </c>
      <c r="D61" s="3">
        <f>Sheet1!$B$43*COS(A61*Sheet1!$B$36*0.001)</f>
        <v>37.740565531890063</v>
      </c>
      <c r="E61" s="2">
        <f t="shared" si="0"/>
        <v>17.571614077498204</v>
      </c>
    </row>
    <row r="62" spans="1:5" x14ac:dyDescent="0.2">
      <c r="A62">
        <f t="shared" si="1"/>
        <v>5.9999999999999947</v>
      </c>
      <c r="B62" s="3">
        <f>Sheet1!$B$41*COS(A62*Sheet1!$B$36*0.001+PI()/2)</f>
        <v>-148.50910846552483</v>
      </c>
      <c r="C62" s="3">
        <f>Sheet1!$B$42*COS(A62*Sheet1!$B$36*0.001-PI()/2)</f>
        <v>125.92916403876495</v>
      </c>
      <c r="D62" s="3">
        <f>Sheet1!$B$43*COS(A62*Sheet1!$B$36*0.001)</f>
        <v>23.303631757294283</v>
      </c>
      <c r="E62" s="2">
        <f t="shared" si="0"/>
        <v>0.72368733053440337</v>
      </c>
    </row>
    <row r="63" spans="1:5" x14ac:dyDescent="0.2">
      <c r="A63">
        <f t="shared" si="1"/>
        <v>6.0999999999999943</v>
      </c>
      <c r="B63" s="3">
        <f>Sheet1!$B$41*COS(A63*Sheet1!$B$36*0.001+PI()/2)</f>
        <v>-156.54713383446403</v>
      </c>
      <c r="C63" s="3">
        <f>Sheet1!$B$42*COS(A63*Sheet1!$B$36*0.001-PI()/2)</f>
        <v>132.74505449620364</v>
      </c>
      <c r="D63" s="3">
        <f>Sheet1!$B$43*COS(A63*Sheet1!$B$36*0.001)</f>
        <v>7.6397370151013861</v>
      </c>
      <c r="E63" s="2">
        <f t="shared" si="0"/>
        <v>-16.162342323159013</v>
      </c>
    </row>
    <row r="64" spans="1:5" x14ac:dyDescent="0.2">
      <c r="A64">
        <f t="shared" si="1"/>
        <v>6.199999999999994</v>
      </c>
      <c r="B64" s="3">
        <f>Sheet1!$B$41*COS(A64*Sheet1!$B$36*0.001+PI()/2)</f>
        <v>-156.34278630614151</v>
      </c>
      <c r="C64" s="3">
        <f>Sheet1!$B$42*COS(A64*Sheet1!$B$36*0.001-PI()/2)</f>
        <v>132.57177681861918</v>
      </c>
      <c r="D64" s="3">
        <f>Sheet1!$B$43*COS(A64*Sheet1!$B$36*0.001)</f>
        <v>-8.4263979966710529</v>
      </c>
      <c r="E64" s="2">
        <f t="shared" si="0"/>
        <v>-32.197407484193377</v>
      </c>
    </row>
    <row r="65" spans="1:5" x14ac:dyDescent="0.2">
      <c r="A65">
        <f t="shared" si="1"/>
        <v>6.2999999999999936</v>
      </c>
      <c r="B65" s="3">
        <f>Sheet1!$B$41*COS(A65*Sheet1!$B$36*0.001+PI()/2)</f>
        <v>-147.90682499500281</v>
      </c>
      <c r="C65" s="3">
        <f>Sheet1!$B$42*COS(A65*Sheet1!$B$36*0.001-PI()/2)</f>
        <v>125.41845425981025</v>
      </c>
      <c r="D65" s="3">
        <f>Sheet1!$B$43*COS(A65*Sheet1!$B$36*0.001)</f>
        <v>-24.048874202510042</v>
      </c>
      <c r="E65" s="2">
        <f t="shared" si="0"/>
        <v>-46.537244937702603</v>
      </c>
    </row>
    <row r="66" spans="1:5" x14ac:dyDescent="0.2">
      <c r="A66">
        <f t="shared" si="1"/>
        <v>6.3999999999999932</v>
      </c>
      <c r="B66" s="3">
        <f>Sheet1!$B$41*COS(A66*Sheet1!$B$36*0.001+PI()/2)</f>
        <v>-131.68341222564746</v>
      </c>
      <c r="C66" s="3">
        <f>Sheet1!$B$42*COS(A66*Sheet1!$B$36*0.001-PI()/2)</f>
        <v>111.66171685151178</v>
      </c>
      <c r="D66" s="3">
        <f>Sheet1!$B$43*COS(A66*Sheet1!$B$36*0.001)</f>
        <v>-38.405151634336171</v>
      </c>
      <c r="E66" s="2">
        <f t="shared" si="0"/>
        <v>-58.426847008471846</v>
      </c>
    </row>
    <row r="67" spans="1:5" x14ac:dyDescent="0.2">
      <c r="A67">
        <f t="shared" si="1"/>
        <v>6.4999999999999929</v>
      </c>
      <c r="B67" s="3">
        <f>Sheet1!$B$41*COS(A67*Sheet1!$B$36*0.001+PI()/2)</f>
        <v>-108.52672791460215</v>
      </c>
      <c r="C67" s="3">
        <f>Sheet1!$B$42*COS(A67*Sheet1!$B$36*0.001-PI()/2)</f>
        <v>92.025871432128028</v>
      </c>
      <c r="D67" s="3">
        <f>Sheet1!$B$43*COS(A67*Sheet1!$B$36*0.001)</f>
        <v>-50.739357034611785</v>
      </c>
      <c r="E67" s="2">
        <f t="shared" ref="E67:E130" si="2">+B67+C67+D67</f>
        <v>-67.240213517085905</v>
      </c>
    </row>
    <row r="68" spans="1:5" x14ac:dyDescent="0.2">
      <c r="A68">
        <f t="shared" ref="A68:A131" si="3">+A67+0.1</f>
        <v>6.5999999999999925</v>
      </c>
      <c r="B68" s="3">
        <f>Sheet1!$B$41*COS(A68*Sheet1!$B$36*0.001+PI()/2)</f>
        <v>-79.655996090315895</v>
      </c>
      <c r="C68" s="3">
        <f>Sheet1!$B$42*COS(A68*Sheet1!$B$36*0.001-PI()/2)</f>
        <v>67.544766122255893</v>
      </c>
      <c r="D68" s="3">
        <f>Sheet1!$B$43*COS(A68*Sheet1!$B$36*0.001)</f>
        <v>-60.402081386318258</v>
      </c>
      <c r="E68" s="2">
        <f t="shared" si="2"/>
        <v>-72.51331135437826</v>
      </c>
    </row>
    <row r="69" spans="1:5" x14ac:dyDescent="0.2">
      <c r="A69">
        <f t="shared" si="3"/>
        <v>6.6999999999999922</v>
      </c>
      <c r="B69" s="3">
        <f>Sheet1!$B$41*COS(A69*Sheet1!$B$36*0.001+PI()/2)</f>
        <v>-46.591291452873833</v>
      </c>
      <c r="C69" s="3">
        <f>Sheet1!$B$42*COS(A69*Sheet1!$B$36*0.001-PI()/2)</f>
        <v>39.507357122872442</v>
      </c>
      <c r="D69" s="3">
        <f>Sheet1!$B$43*COS(A69*Sheet1!$B$36*0.001)</f>
        <v>-66.884571987573352</v>
      </c>
      <c r="E69" s="2">
        <f t="shared" si="2"/>
        <v>-73.968506317574736</v>
      </c>
    </row>
    <row r="70" spans="1:5" x14ac:dyDescent="0.2">
      <c r="A70">
        <f t="shared" si="3"/>
        <v>6.7999999999999918</v>
      </c>
      <c r="B70" s="3">
        <f>Sheet1!$B$41*COS(A70*Sheet1!$B$36*0.001+PI()/2)</f>
        <v>-11.073505826254019</v>
      </c>
      <c r="C70" s="3">
        <f>Sheet1!$B$42*COS(A70*Sheet1!$B$36*0.001-PI()/2)</f>
        <v>9.3898438020878103</v>
      </c>
      <c r="D70" s="3">
        <f>Sheet1!$B$43*COS(A70*Sheet1!$B$36*0.001)</f>
        <v>-69.845518821835824</v>
      </c>
      <c r="E70" s="2">
        <f t="shared" si="2"/>
        <v>-71.529180846002035</v>
      </c>
    </row>
    <row r="71" spans="1:5" x14ac:dyDescent="0.2">
      <c r="A71">
        <f t="shared" si="3"/>
        <v>6.8999999999999915</v>
      </c>
      <c r="B71" s="3">
        <f>Sheet1!$B$41*COS(A71*Sheet1!$B$36*0.001+PI()/2)</f>
        <v>25.027311645563923</v>
      </c>
      <c r="C71" s="3">
        <f>Sheet1!$B$42*COS(A71*Sheet1!$B$36*0.001-PI()/2)</f>
        <v>-21.222054769759211</v>
      </c>
      <c r="D71" s="3">
        <f>Sheet1!$B$43*COS(A71*Sheet1!$B$36*0.001)</f>
        <v>-69.129024892851675</v>
      </c>
      <c r="E71" s="2">
        <f t="shared" si="2"/>
        <v>-65.323768017046959</v>
      </c>
    </row>
    <row r="72" spans="1:5" x14ac:dyDescent="0.2">
      <c r="A72">
        <f t="shared" si="3"/>
        <v>6.9999999999999911</v>
      </c>
      <c r="B72" s="3">
        <f>Sheet1!$B$41*COS(A72*Sheet1!$B$36*0.001+PI()/2)</f>
        <v>59.810414572592762</v>
      </c>
      <c r="C72" s="3">
        <f>Sheet1!$B$42*COS(A72*Sheet1!$B$36*0.001-PI()/2)</f>
        <v>-50.716589613673463</v>
      </c>
      <c r="D72" s="3">
        <f>Sheet1!$B$43*COS(A72*Sheet1!$B$36*0.001)</f>
        <v>-64.772814367117334</v>
      </c>
      <c r="E72" s="2">
        <f t="shared" si="2"/>
        <v>-55.678989408198035</v>
      </c>
    </row>
    <row r="73" spans="1:5" x14ac:dyDescent="0.2">
      <c r="A73">
        <f t="shared" si="3"/>
        <v>7.0999999999999908</v>
      </c>
      <c r="B73" s="3">
        <f>Sheet1!$B$41*COS(A73*Sheet1!$B$36*0.001+PI()/2)</f>
        <v>91.444435635443796</v>
      </c>
      <c r="C73" s="3">
        <f>Sheet1!$B$42*COS(A73*Sheet1!$B$36*0.001-PI()/2)</f>
        <v>-77.540842137917039</v>
      </c>
      <c r="D73" s="3">
        <f>Sheet1!$B$43*COS(A73*Sheet1!$B$36*0.001)</f>
        <v>-57.006246356438993</v>
      </c>
      <c r="E73" s="2">
        <f t="shared" si="2"/>
        <v>-43.102652858912236</v>
      </c>
    </row>
    <row r="74" spans="1:5" x14ac:dyDescent="0.2">
      <c r="A74">
        <f t="shared" si="3"/>
        <v>7.1999999999999904</v>
      </c>
      <c r="B74" s="3">
        <f>Sheet1!$B$41*COS(A74*Sheet1!$B$36*0.001+PI()/2)</f>
        <v>118.26381002016419</v>
      </c>
      <c r="C74" s="3">
        <f>Sheet1!$B$42*COS(A74*Sheet1!$B$36*0.001-PI()/2)</f>
        <v>-100.28248695153823</v>
      </c>
      <c r="D74" s="3">
        <f>Sheet1!$B$43*COS(A74*Sheet1!$B$36*0.001)</f>
        <v>-46.238238917046601</v>
      </c>
      <c r="E74" s="2">
        <f t="shared" si="2"/>
        <v>-28.256915848420647</v>
      </c>
    </row>
    <row r="75" spans="1:5" x14ac:dyDescent="0.2">
      <c r="A75">
        <f t="shared" si="3"/>
        <v>7.2999999999999901</v>
      </c>
      <c r="B75" s="3">
        <f>Sheet1!$B$41*COS(A75*Sheet1!$B$36*0.001+PI()/2)</f>
        <v>138.85646917503018</v>
      </c>
      <c r="C75" s="3">
        <f>Sheet1!$B$42*COS(A75*Sheet1!$B$36*0.001-PI()/2)</f>
        <v>-117.74415229652612</v>
      </c>
      <c r="D75" s="3">
        <f>Sheet1!$B$43*COS(A75*Sheet1!$B$36*0.001)</f>
        <v>-33.0357390795374</v>
      </c>
      <c r="E75" s="2">
        <f t="shared" si="2"/>
        <v>-11.92342220103334</v>
      </c>
    </row>
    <row r="76" spans="1:5" x14ac:dyDescent="0.2">
      <c r="A76">
        <f t="shared" si="3"/>
        <v>7.3999999999999897</v>
      </c>
      <c r="B76" s="3">
        <f>Sheet1!$B$41*COS(A76*Sheet1!$B$36*0.001+PI()/2)</f>
        <v>152.13818771984356</v>
      </c>
      <c r="C76" s="3">
        <f>Sheet1!$B$42*COS(A76*Sheet1!$B$36*0.001-PI()/2)</f>
        <v>-129.00646294284439</v>
      </c>
      <c r="D76" s="3">
        <f>Sheet1!$B$43*COS(A76*Sheet1!$B$36*0.001)</f>
        <v>-18.093872485444091</v>
      </c>
      <c r="E76" s="2">
        <f t="shared" si="2"/>
        <v>5.0378522915550725</v>
      </c>
    </row>
    <row r="77" spans="1:5" x14ac:dyDescent="0.2">
      <c r="A77">
        <f t="shared" si="3"/>
        <v>7.4999999999999893</v>
      </c>
      <c r="B77" s="3">
        <f>Sheet1!$B$41*COS(A77*Sheet1!$B$36*0.001+PI()/2)</f>
        <v>157.40966906397756</v>
      </c>
      <c r="C77" s="3">
        <f>Sheet1!$B$42*COS(A77*Sheet1!$B$36*0.001-PI()/2)</f>
        <v>-133.47644627095016</v>
      </c>
      <c r="D77" s="3">
        <f>Sheet1!$B$43*COS(A77*Sheet1!$B$36*0.001)</f>
        <v>-2.1993442837721191</v>
      </c>
      <c r="E77" s="2">
        <f t="shared" si="2"/>
        <v>21.733878509255277</v>
      </c>
    </row>
    <row r="78" spans="1:5" x14ac:dyDescent="0.2">
      <c r="A78">
        <f t="shared" si="3"/>
        <v>7.599999999999989</v>
      </c>
      <c r="B78" s="3">
        <f>Sheet1!$B$41*COS(A78*Sheet1!$B$36*0.001+PI()/2)</f>
        <v>154.39336411474005</v>
      </c>
      <c r="C78" s="3">
        <f>Sheet1!$B$42*COS(A78*Sheet1!$B$36*0.001-PI()/2)</f>
        <v>-130.91875291013091</v>
      </c>
      <c r="D78" s="3">
        <f>Sheet1!$B$43*COS(A78*Sheet1!$B$36*0.001)</f>
        <v>13.810981730815442</v>
      </c>
      <c r="E78" s="2">
        <f t="shared" si="2"/>
        <v>37.285592935424589</v>
      </c>
    </row>
    <row r="79" spans="1:5" x14ac:dyDescent="0.2">
      <c r="A79">
        <f t="shared" si="3"/>
        <v>7.6999999999999886</v>
      </c>
      <c r="B79" s="3">
        <f>Sheet1!$B$41*COS(A79*Sheet1!$B$36*0.001+PI()/2)</f>
        <v>143.24808453194564</v>
      </c>
      <c r="C79" s="3">
        <f>Sheet1!$B$42*COS(A79*Sheet1!$B$36*0.001-PI()/2)</f>
        <v>-121.46804813288549</v>
      </c>
      <c r="D79" s="3">
        <f>Sheet1!$B$43*COS(A79*Sheet1!$B$36*0.001)</f>
        <v>29.094144885794329</v>
      </c>
      <c r="E79" s="2">
        <f t="shared" si="2"/>
        <v>50.87418128485448</v>
      </c>
    </row>
    <row r="80" spans="1:5" x14ac:dyDescent="0.2">
      <c r="A80">
        <f t="shared" si="3"/>
        <v>7.7999999999999883</v>
      </c>
      <c r="B80" s="3">
        <f>Sheet1!$B$41*COS(A80*Sheet1!$B$36*0.001+PI()/2)</f>
        <v>124.56064112531996</v>
      </c>
      <c r="C80" s="3">
        <f>Sheet1!$B$42*COS(A80*Sheet1!$B$36*0.001-PI()/2)</f>
        <v>-105.62192158527117</v>
      </c>
      <c r="D80" s="3">
        <f>Sheet1!$B$43*COS(A80*Sheet1!$B$36*0.001)</f>
        <v>42.845470405666767</v>
      </c>
      <c r="E80" s="2">
        <f t="shared" si="2"/>
        <v>61.784189945715561</v>
      </c>
    </row>
    <row r="81" spans="1:5" x14ac:dyDescent="0.2">
      <c r="A81">
        <f t="shared" si="3"/>
        <v>7.8999999999999879</v>
      </c>
      <c r="B81" s="3">
        <f>Sheet1!$B$41*COS(A81*Sheet1!$B$36*0.001+PI()/2)</f>
        <v>99.314947641995289</v>
      </c>
      <c r="C81" s="3">
        <f>Sheet1!$B$42*COS(A81*Sheet1!$B$36*0.001-PI()/2)</f>
        <v>-84.21468866344685</v>
      </c>
      <c r="D81" s="3">
        <f>Sheet1!$B$43*COS(A81*Sheet1!$B$36*0.001)</f>
        <v>54.34093639370311</v>
      </c>
      <c r="E81" s="2">
        <f t="shared" si="2"/>
        <v>69.441195372251542</v>
      </c>
    </row>
    <row r="82" spans="1:5" x14ac:dyDescent="0.2">
      <c r="A82">
        <f t="shared" si="3"/>
        <v>7.9999999999999876</v>
      </c>
      <c r="B82" s="3">
        <f>Sheet1!$B$41*COS(A82*Sheet1!$B$36*0.001+PI()/2)</f>
        <v>68.840216662507061</v>
      </c>
      <c r="C82" s="3">
        <f>Sheet1!$B$42*COS(A82*Sheet1!$B$36*0.001-PI()/2)</f>
        <v>-58.37346292176732</v>
      </c>
      <c r="D82" s="3">
        <f>Sheet1!$B$43*COS(A82*Sheet1!$B$36*0.001)</f>
        <v>62.975294353936803</v>
      </c>
      <c r="E82" s="2">
        <f t="shared" si="2"/>
        <v>73.442048094676551</v>
      </c>
    </row>
    <row r="83" spans="1:5" x14ac:dyDescent="0.2">
      <c r="A83">
        <f t="shared" si="3"/>
        <v>8.0999999999999872</v>
      </c>
      <c r="B83" s="3">
        <f>Sheet1!$B$41*COS(A83*Sheet1!$B$36*0.001+PI()/2)</f>
        <v>34.740975146398846</v>
      </c>
      <c r="C83" s="3">
        <f>Sheet1!$B$42*COS(A83*Sheet1!$B$36*0.001-PI()/2)</f>
        <v>-29.458812346807541</v>
      </c>
      <c r="D83" s="3">
        <f>Sheet1!$B$43*COS(A83*Sheet1!$B$36*0.001)</f>
        <v>68.293936167435803</v>
      </c>
      <c r="E83" s="2">
        <f t="shared" si="2"/>
        <v>73.576098967027107</v>
      </c>
    </row>
    <row r="84" spans="1:5" x14ac:dyDescent="0.2">
      <c r="A84">
        <f t="shared" si="3"/>
        <v>8.1999999999999869</v>
      </c>
      <c r="B84" s="3">
        <f>Sheet1!$B$41*COS(A84*Sheet1!$B$36*0.001+PI()/2)</f>
        <v>-1.1874156166953374</v>
      </c>
      <c r="C84" s="3">
        <f>Sheet1!$B$42*COS(A84*Sheet1!$B$36*0.001-PI()/2)</f>
        <v>1.0068759924692605</v>
      </c>
      <c r="D84" s="3">
        <f>Sheet1!$B$43*COS(A84*Sheet1!$B$36*0.001)</f>
        <v>70.016829692697087</v>
      </c>
      <c r="E84" s="2">
        <f t="shared" si="2"/>
        <v>69.836290068471016</v>
      </c>
    </row>
    <row r="85" spans="1:5" x14ac:dyDescent="0.2">
      <c r="A85">
        <f t="shared" si="3"/>
        <v>8.2999999999999865</v>
      </c>
      <c r="B85" s="3">
        <f>Sheet1!$B$41*COS(A85*Sheet1!$B$36*0.001+PI()/2)</f>
        <v>-37.053287686172403</v>
      </c>
      <c r="C85" s="3">
        <f>Sheet1!$B$42*COS(A85*Sheet1!$B$36*0.001-PI()/2)</f>
        <v>31.41955124113268</v>
      </c>
      <c r="D85" s="3">
        <f>Sheet1!$B$43*COS(A85*Sheet1!$B$36*0.001)</f>
        <v>68.053262755376423</v>
      </c>
      <c r="E85" s="2">
        <f t="shared" si="2"/>
        <v>62.4195263103367</v>
      </c>
    </row>
    <row r="86" spans="1:5" x14ac:dyDescent="0.2">
      <c r="A86">
        <f t="shared" si="3"/>
        <v>8.3999999999999861</v>
      </c>
      <c r="B86" s="3">
        <f>Sheet1!$B$41*COS(A86*Sheet1!$B$36*0.001+PI()/2)</f>
        <v>-70.968264797062147</v>
      </c>
      <c r="C86" s="3">
        <f>Sheet1!$B$42*COS(A86*Sheet1!$B$36*0.001-PI()/2)</f>
        <v>60.177953739789189</v>
      </c>
      <c r="D86" s="3">
        <f>Sheet1!$B$43*COS(A86*Sheet1!$B$36*0.001)</f>
        <v>62.506619240631636</v>
      </c>
      <c r="E86" s="2">
        <f t="shared" si="2"/>
        <v>51.716308183358677</v>
      </c>
    </row>
    <row r="87" spans="1:5" x14ac:dyDescent="0.2">
      <c r="A87">
        <f t="shared" si="3"/>
        <v>8.4999999999999858</v>
      </c>
      <c r="B87" s="3">
        <f>Sheet1!$B$41*COS(A87*Sheet1!$B$36*0.001+PI()/2)</f>
        <v>-101.14668737641041</v>
      </c>
      <c r="C87" s="3">
        <f>Sheet1!$B$42*COS(A87*Sheet1!$B$36*0.001-PI()/2)</f>
        <v>85.767923046676145</v>
      </c>
      <c r="D87" s="3">
        <f>Sheet1!$B$43*COS(A87*Sheet1!$B$36*0.001)</f>
        <v>53.668935821743837</v>
      </c>
      <c r="E87" s="2">
        <f t="shared" si="2"/>
        <v>38.29017149200957</v>
      </c>
    </row>
    <row r="88" spans="1:5" x14ac:dyDescent="0.2">
      <c r="A88">
        <f t="shared" si="3"/>
        <v>8.5999999999999854</v>
      </c>
      <c r="B88" s="3">
        <f>Sheet1!$B$41*COS(A88*Sheet1!$B$36*0.001+PI()/2)</f>
        <v>-125.999629416711</v>
      </c>
      <c r="C88" s="3">
        <f>Sheet1!$B$42*COS(A88*Sheet1!$B$36*0.001-PI()/2)</f>
        <v>106.84212009342144</v>
      </c>
      <c r="D88" s="3">
        <f>Sheet1!$B$43*COS(A88*Sheet1!$B$36*0.001)</f>
        <v>42.005525919036913</v>
      </c>
      <c r="E88" s="2">
        <f t="shared" si="2"/>
        <v>22.848016595747353</v>
      </c>
    </row>
    <row r="89" spans="1:5" x14ac:dyDescent="0.2">
      <c r="A89">
        <f t="shared" si="3"/>
        <v>8.6999999999999851</v>
      </c>
      <c r="B89" s="3">
        <f>Sheet1!$B$41*COS(A89*Sheet1!$B$36*0.001+PI()/2)</f>
        <v>-144.21855711812572</v>
      </c>
      <c r="C89" s="3">
        <f>Sheet1!$B$42*COS(A89*Sheet1!$B$36*0.001-PI()/2)</f>
        <v>122.29096601827911</v>
      </c>
      <c r="D89" s="3">
        <f>Sheet1!$B$43*COS(A89*Sheet1!$B$36*0.001)</f>
        <v>28.130480453992579</v>
      </c>
      <c r="E89" s="2">
        <f t="shared" si="2"/>
        <v>6.2028893541459702</v>
      </c>
    </row>
    <row r="90" spans="1:5" x14ac:dyDescent="0.2">
      <c r="A90">
        <f t="shared" si="3"/>
        <v>8.7999999999999847</v>
      </c>
      <c r="B90" s="3">
        <f>Sheet1!$B$41*COS(A90*Sheet1!$B$36*0.001+PI()/2)</f>
        <v>-154.84422458310846</v>
      </c>
      <c r="C90" s="3">
        <f>Sheet1!$B$42*COS(A90*Sheet1!$B$36*0.001-PI()/2)</f>
        <v>131.30106267191175</v>
      </c>
      <c r="D90" s="3">
        <f>Sheet1!$B$43*COS(A90*Sheet1!$B$36*0.001)</f>
        <v>12.774335309882169</v>
      </c>
      <c r="E90" s="2">
        <f t="shared" si="2"/>
        <v>-10.768826601314537</v>
      </c>
    </row>
    <row r="91" spans="1:5" x14ac:dyDescent="0.2">
      <c r="A91">
        <f t="shared" si="3"/>
        <v>8.8999999999999844</v>
      </c>
      <c r="B91" s="3">
        <f>Sheet1!$B$41*COS(A91*Sheet1!$B$36*0.001+PI()/2)</f>
        <v>-157.31717913192315</v>
      </c>
      <c r="C91" s="3">
        <f>Sheet1!$B$42*COS(A91*Sheet1!$B$36*0.001-PI()/2)</f>
        <v>133.39801889403063</v>
      </c>
      <c r="D91" s="3">
        <f>Sheet1!$B$43*COS(A91*Sheet1!$B$36*0.001)</f>
        <v>-3.2543921585398645</v>
      </c>
      <c r="E91" s="2">
        <f t="shared" si="2"/>
        <v>-27.173552396432392</v>
      </c>
    </row>
    <row r="92" spans="1:5" x14ac:dyDescent="0.2">
      <c r="A92">
        <f t="shared" si="3"/>
        <v>8.999999999999984</v>
      </c>
      <c r="B92" s="3">
        <f>Sheet1!$B$41*COS(A92*Sheet1!$B$36*0.001+PI()/2)</f>
        <v>-151.50721708054158</v>
      </c>
      <c r="C92" s="3">
        <f>Sheet1!$B$42*COS(A92*Sheet1!$B$36*0.001-PI()/2)</f>
        <v>128.47142771193313</v>
      </c>
      <c r="D92" s="3">
        <f>Sheet1!$B$43*COS(A92*Sheet1!$B$36*0.001)</f>
        <v>-19.11177242265617</v>
      </c>
      <c r="E92" s="2">
        <f t="shared" si="2"/>
        <v>-42.147561791264621</v>
      </c>
    </row>
    <row r="93" spans="1:5" x14ac:dyDescent="0.2">
      <c r="A93">
        <f t="shared" si="3"/>
        <v>9.0999999999999837</v>
      </c>
      <c r="B93" s="3">
        <f>Sheet1!$B$41*COS(A93*Sheet1!$B$36*0.001+PI()/2)</f>
        <v>-137.72023910292341</v>
      </c>
      <c r="C93" s="3">
        <f>Sheet1!$B$42*COS(A93*Sheet1!$B$36*0.001-PI()/2)</f>
        <v>116.78067938490146</v>
      </c>
      <c r="D93" s="3">
        <f>Sheet1!$B$43*COS(A93*Sheet1!$B$36*0.001)</f>
        <v>-33.962897566179166</v>
      </c>
      <c r="E93" s="2">
        <f t="shared" si="2"/>
        <v>-54.90245728420112</v>
      </c>
    </row>
    <row r="94" spans="1:5" x14ac:dyDescent="0.2">
      <c r="A94">
        <f t="shared" si="3"/>
        <v>9.1999999999999833</v>
      </c>
      <c r="B94" s="3">
        <f>Sheet1!$B$41*COS(A94*Sheet1!$B$36*0.001+PI()/2)</f>
        <v>-116.68214423557326</v>
      </c>
      <c r="C94" s="3">
        <f>Sheet1!$B$42*COS(A94*Sheet1!$B$36*0.001-PI()/2)</f>
        <v>98.941304231499757</v>
      </c>
      <c r="D94" s="3">
        <f>Sheet1!$B$43*COS(A94*Sheet1!$B$36*0.001)</f>
        <v>-47.025840073870654</v>
      </c>
      <c r="E94" s="2">
        <f t="shared" si="2"/>
        <v>-64.766680077944159</v>
      </c>
    </row>
    <row r="95" spans="1:5" x14ac:dyDescent="0.2">
      <c r="A95">
        <f t="shared" si="3"/>
        <v>9.2999999999999829</v>
      </c>
      <c r="B95" s="3">
        <f>Sheet1!$B$41*COS(A95*Sheet1!$B$36*0.001+PI()/2)</f>
        <v>-89.50061052213816</v>
      </c>
      <c r="C95" s="3">
        <f>Sheet1!$B$42*COS(A95*Sheet1!$B$36*0.001-PI()/2)</f>
        <v>75.892564304420517</v>
      </c>
      <c r="D95" s="3">
        <f>Sheet1!$B$43*COS(A95*Sheet1!$B$36*0.001)</f>
        <v>-57.612822145865884</v>
      </c>
      <c r="E95" s="2">
        <f t="shared" si="2"/>
        <v>-71.22086836358352</v>
      </c>
    </row>
    <row r="96" spans="1:5" x14ac:dyDescent="0.2">
      <c r="A96">
        <f t="shared" si="3"/>
        <v>9.3999999999999826</v>
      </c>
      <c r="B96" s="3">
        <f>Sheet1!$B$41*COS(A96*Sheet1!$B$36*0.001+PI()/2)</f>
        <v>-57.606774587725802</v>
      </c>
      <c r="C96" s="3">
        <f>Sheet1!$B$42*COS(A96*Sheet1!$B$36*0.001-PI()/2)</f>
        <v>48.848000245627055</v>
      </c>
      <c r="D96" s="3">
        <f>Sheet1!$B$43*COS(A96*Sheet1!$B$36*0.001)</f>
        <v>-65.16642792946466</v>
      </c>
      <c r="E96" s="2">
        <f t="shared" si="2"/>
        <v>-73.925202271563407</v>
      </c>
    </row>
    <row r="97" spans="1:5" x14ac:dyDescent="0.2">
      <c r="A97">
        <f t="shared" si="3"/>
        <v>9.4999999999999822</v>
      </c>
      <c r="B97" s="3">
        <f>Sheet1!$B$41*COS(A97*Sheet1!$B$36*0.001+PI()/2)</f>
        <v>-22.679880775275681</v>
      </c>
      <c r="C97" s="3">
        <f>Sheet1!$B$42*COS(A97*Sheet1!$B$36*0.001-PI()/2)</f>
        <v>19.231537082403268</v>
      </c>
      <c r="D97" s="3">
        <f>Sheet1!$B$43*COS(A97*Sheet1!$B$36*0.001)</f>
        <v>-69.288952055924199</v>
      </c>
      <c r="E97" s="2">
        <f t="shared" si="2"/>
        <v>-72.737295748796612</v>
      </c>
    </row>
    <row r="98" spans="1:5" x14ac:dyDescent="0.2">
      <c r="A98">
        <f t="shared" si="3"/>
        <v>9.5999999999999819</v>
      </c>
      <c r="B98" s="3">
        <f>Sheet1!$B$41*COS(A98*Sheet1!$B$36*0.001+PI()/2)</f>
        <v>13.44113285295316</v>
      </c>
      <c r="C98" s="3">
        <f>Sheet1!$B$42*COS(A98*Sheet1!$B$36*0.001-PI()/2)</f>
        <v>-11.397486937976158</v>
      </c>
      <c r="D98" s="3">
        <f>Sheet1!$B$43*COS(A98*Sheet1!$B$36*0.001)</f>
        <v>-69.763339250606194</v>
      </c>
      <c r="E98" s="2">
        <f t="shared" si="2"/>
        <v>-67.719693335629188</v>
      </c>
    </row>
    <row r="99" spans="1:5" x14ac:dyDescent="0.2">
      <c r="A99">
        <f t="shared" si="3"/>
        <v>9.6999999999999815</v>
      </c>
      <c r="B99" s="3">
        <f>Sheet1!$B$41*COS(A99*Sheet1!$B$36*0.001+PI()/2)</f>
        <v>48.854456557885015</v>
      </c>
      <c r="C99" s="3">
        <f>Sheet1!$B$42*COS(A99*Sheet1!$B$36*0.001-PI()/2)</f>
        <v>-41.426421163458379</v>
      </c>
      <c r="D99" s="3">
        <f>Sheet1!$B$43*COS(A99*Sheet1!$B$36*0.001)</f>
        <v>-66.564612523766613</v>
      </c>
      <c r="E99" s="2">
        <f t="shared" si="2"/>
        <v>-59.136577129339976</v>
      </c>
    </row>
    <row r="100" spans="1:5" x14ac:dyDescent="0.2">
      <c r="A100">
        <f t="shared" si="3"/>
        <v>9.7999999999999812</v>
      </c>
      <c r="B100" s="3">
        <f>Sheet1!$B$41*COS(A100*Sheet1!$B$36*0.001+PI()/2)</f>
        <v>81.695541226687581</v>
      </c>
      <c r="C100" s="3">
        <f>Sheet1!$B$42*COS(A100*Sheet1!$B$36*0.001-PI()/2)</f>
        <v>-69.274210307170549</v>
      </c>
      <c r="D100" s="3">
        <f>Sheet1!$B$43*COS(A100*Sheet1!$B$36*0.001)</f>
        <v>-59.861188235598462</v>
      </c>
      <c r="E100" s="2">
        <f t="shared" si="2"/>
        <v>-47.439857316081429</v>
      </c>
    </row>
    <row r="101" spans="1:5" x14ac:dyDescent="0.2">
      <c r="A101">
        <f t="shared" si="3"/>
        <v>9.8999999999999808</v>
      </c>
      <c r="B101" s="3">
        <f>Sheet1!$B$41*COS(A101*Sheet1!$B$36*0.001+PI()/2)</f>
        <v>110.23526886428442</v>
      </c>
      <c r="C101" s="3">
        <f>Sheet1!$B$42*COS(A101*Sheet1!$B$36*0.001-PI()/2)</f>
        <v>-93.47463868783737</v>
      </c>
      <c r="D101" s="3">
        <f>Sheet1!$B$43*COS(A101*Sheet1!$B$36*0.001)</f>
        <v>-50.00600879595811</v>
      </c>
      <c r="E101" s="2">
        <f t="shared" si="2"/>
        <v>-33.245378619511058</v>
      </c>
    </row>
    <row r="102" spans="1:5" x14ac:dyDescent="0.2">
      <c r="A102">
        <f t="shared" si="3"/>
        <v>9.9999999999999805</v>
      </c>
      <c r="B102" s="3">
        <f>Sheet1!$B$41*COS(A102*Sheet1!$B$36*0.001+PI()/2)</f>
        <v>132.97099249264716</v>
      </c>
      <c r="C102" s="3">
        <f>Sheet1!$B$42*COS(A102*Sheet1!$B$36*0.001-PI()/2)</f>
        <v>-112.75352804296922</v>
      </c>
      <c r="D102" s="3">
        <f>Sheet1!$B$43*COS(A102*Sheet1!$B$36*0.001)</f>
        <v>-37.5179598715537</v>
      </c>
      <c r="E102" s="2">
        <f t="shared" si="2"/>
        <v>-17.300495421875766</v>
      </c>
    </row>
    <row r="103" spans="1:5" x14ac:dyDescent="0.2">
      <c r="A103">
        <f t="shared" si="3"/>
        <v>10.09999999999998</v>
      </c>
      <c r="B103" s="3">
        <f>Sheet1!$B$41*COS(A103*Sheet1!$B$36*0.001+PI()/2)</f>
        <v>148.70565211045883</v>
      </c>
      <c r="C103" s="3">
        <f>Sheet1!$B$42*COS(A103*Sheet1!$B$36*0.001-PI()/2)</f>
        <v>-126.09582436794871</v>
      </c>
      <c r="D103" s="3">
        <f>Sheet1!$B$43*COS(A103*Sheet1!$B$36*0.001)</f>
        <v>-23.054550504377843</v>
      </c>
      <c r="E103" s="2">
        <f t="shared" si="2"/>
        <v>-0.44472276186772319</v>
      </c>
    </row>
    <row r="104" spans="1:5" x14ac:dyDescent="0.2">
      <c r="A104">
        <f t="shared" si="3"/>
        <v>10.19999999999998</v>
      </c>
      <c r="B104" s="3">
        <f>Sheet1!$B$41*COS(A104*Sheet1!$B$36*0.001+PI()/2)</f>
        <v>156.61080117382662</v>
      </c>
      <c r="C104" s="3">
        <f>Sheet1!$B$42*COS(A104*Sheet1!$B$36*0.001-PI()/2)</f>
        <v>-132.79904158767121</v>
      </c>
      <c r="D104" s="3">
        <f>Sheet1!$B$43*COS(A104*Sheet1!$B$36*0.001)</f>
        <v>-7.3772945621712918</v>
      </c>
      <c r="E104" s="2">
        <f t="shared" si="2"/>
        <v>16.43446502398411</v>
      </c>
    </row>
    <row r="105" spans="1:5" x14ac:dyDescent="0.2">
      <c r="A105">
        <f t="shared" si="3"/>
        <v>10.299999999999979</v>
      </c>
      <c r="B105" s="3">
        <f>Sheet1!$B$41*COS(A105*Sheet1!$B$36*0.001+PI()/2)</f>
        <v>156.27022518688105</v>
      </c>
      <c r="C105" s="3">
        <f>Sheet1!$B$42*COS(A105*Sheet1!$B$36*0.001-PI()/2)</f>
        <v>-132.51024819465403</v>
      </c>
      <c r="D105" s="3">
        <f>Sheet1!$B$43*COS(A105*Sheet1!$B$36*0.001)</f>
        <v>8.6883837756739712</v>
      </c>
      <c r="E105" s="2">
        <f t="shared" si="2"/>
        <v>32.448360767900994</v>
      </c>
    </row>
    <row r="106" spans="1:5" x14ac:dyDescent="0.2">
      <c r="A106">
        <f t="shared" si="3"/>
        <v>10.399999999999979</v>
      </c>
      <c r="B106" s="3">
        <f>Sheet1!$B$41*COS(A106*Sheet1!$B$36*0.001+PI()/2)</f>
        <v>147.70185583713058</v>
      </c>
      <c r="C106" s="3">
        <f>Sheet1!$B$42*COS(A106*Sheet1!$B$36*0.001-PI()/2)</f>
        <v>-125.24464946782632</v>
      </c>
      <c r="D106" s="3">
        <f>Sheet1!$B$43*COS(A106*Sheet1!$B$36*0.001)</f>
        <v>24.296609478012357</v>
      </c>
      <c r="E106" s="2">
        <f t="shared" si="2"/>
        <v>46.753815847316616</v>
      </c>
    </row>
    <row r="107" spans="1:5" x14ac:dyDescent="0.2">
      <c r="A107">
        <f t="shared" si="3"/>
        <v>10.499999999999979</v>
      </c>
      <c r="B107" s="3">
        <f>Sheet1!$B$41*COS(A107*Sheet1!$B$36*0.001+PI()/2)</f>
        <v>131.35682687306522</v>
      </c>
      <c r="C107" s="3">
        <f>Sheet1!$B$42*COS(A107*Sheet1!$B$36*0.001-PI()/2)</f>
        <v>-111.38478689844082</v>
      </c>
      <c r="D107" s="3">
        <f>Sheet1!$B$43*COS(A107*Sheet1!$B$36*0.001)</f>
        <v>38.625592880912144</v>
      </c>
      <c r="E107" s="2">
        <f t="shared" si="2"/>
        <v>58.597632855536538</v>
      </c>
    </row>
    <row r="108" spans="1:5" x14ac:dyDescent="0.2">
      <c r="A108">
        <f t="shared" si="3"/>
        <v>10.599999999999978</v>
      </c>
      <c r="B108" s="3">
        <f>Sheet1!$B$41*COS(A108*Sheet1!$B$36*0.001+PI()/2)</f>
        <v>108.09572143305677</v>
      </c>
      <c r="C108" s="3">
        <f>Sheet1!$B$42*COS(A108*Sheet1!$B$36*0.001-PI()/2)</f>
        <v>-91.660396974183598</v>
      </c>
      <c r="D108" s="3">
        <f>Sheet1!$B$43*COS(A108*Sheet1!$B$36*0.001)</f>
        <v>50.92089778645316</v>
      </c>
      <c r="E108" s="2">
        <f t="shared" si="2"/>
        <v>67.356222245326336</v>
      </c>
    </row>
    <row r="109" spans="1:5" x14ac:dyDescent="0.2">
      <c r="A109">
        <f t="shared" si="3"/>
        <v>10.699999999999978</v>
      </c>
      <c r="B109" s="3">
        <f>Sheet1!$B$41*COS(A109*Sheet1!$B$36*0.001+PI()/2)</f>
        <v>79.143261428921292</v>
      </c>
      <c r="C109" s="3">
        <f>Sheet1!$B$42*COS(A109*Sheet1!$B$36*0.001-PI()/2)</f>
        <v>-67.109989777894157</v>
      </c>
      <c r="D109" s="3">
        <f>Sheet1!$B$43*COS(A109*Sheet1!$B$36*0.001)</f>
        <v>60.535163329988954</v>
      </c>
      <c r="E109" s="2">
        <f t="shared" si="2"/>
        <v>72.568434981016082</v>
      </c>
    </row>
    <row r="110" spans="1:5" x14ac:dyDescent="0.2">
      <c r="A110">
        <f t="shared" si="3"/>
        <v>10.799999999999978</v>
      </c>
      <c r="B110" s="3">
        <f>Sheet1!$B$41*COS(A110*Sheet1!$B$36*0.001+PI()/2)</f>
        <v>46.023824636233265</v>
      </c>
      <c r="C110" s="3">
        <f>Sheet1!$B$42*COS(A110*Sheet1!$B$36*0.001-PI()/2)</f>
        <v>-39.026170328489108</v>
      </c>
      <c r="D110" s="3">
        <f>Sheet1!$B$43*COS(A110*Sheet1!$B$36*0.001)</f>
        <v>66.962188217365465</v>
      </c>
      <c r="E110" s="2">
        <f t="shared" si="2"/>
        <v>73.959842525109622</v>
      </c>
    </row>
    <row r="111" spans="1:5" x14ac:dyDescent="0.2">
      <c r="A111">
        <f t="shared" si="3"/>
        <v>10.899999999999977</v>
      </c>
      <c r="B111" s="3">
        <f>Sheet1!$B$41*COS(A111*Sheet1!$B$36*0.001+PI()/2)</f>
        <v>10.481184585087831</v>
      </c>
      <c r="C111" s="3">
        <f>Sheet1!$B$42*COS(A111*Sheet1!$B$36*0.001-PI()/2)</f>
        <v>-8.8875815535747318</v>
      </c>
      <c r="D111" s="3">
        <f>Sheet1!$B$43*COS(A111*Sheet1!$B$36*0.001)</f>
        <v>69.863582760798593</v>
      </c>
      <c r="E111" s="2">
        <f t="shared" si="2"/>
        <v>71.457185792311691</v>
      </c>
    </row>
    <row r="112" spans="1:5" x14ac:dyDescent="0.2">
      <c r="A112">
        <f t="shared" si="3"/>
        <v>10.999999999999977</v>
      </c>
      <c r="B112" s="3">
        <f>Sheet1!$B$41*COS(A112*Sheet1!$B$36*0.001+PI()/2)</f>
        <v>-25.613300968684406</v>
      </c>
      <c r="C112" s="3">
        <f>Sheet1!$B$42*COS(A112*Sheet1!$B$36*0.001-PI()/2)</f>
        <v>21.718947831461886</v>
      </c>
      <c r="D112" s="3">
        <f>Sheet1!$B$43*COS(A112*Sheet1!$B$36*0.001)</f>
        <v>69.086585455409306</v>
      </c>
      <c r="E112" s="2">
        <f t="shared" si="2"/>
        <v>65.192232318186782</v>
      </c>
    </row>
    <row r="113" spans="1:5" x14ac:dyDescent="0.2">
      <c r="A113">
        <f t="shared" si="3"/>
        <v>11.099999999999977</v>
      </c>
      <c r="B113" s="3">
        <f>Sheet1!$B$41*COS(A113*Sheet1!$B$36*0.001+PI()/2)</f>
        <v>-60.359219017303431</v>
      </c>
      <c r="C113" s="3">
        <f>Sheet1!$B$42*COS(A113*Sheet1!$B$36*0.001-PI()/2)</f>
        <v>51.181951541014868</v>
      </c>
      <c r="D113" s="3">
        <f>Sheet1!$B$43*COS(A113*Sheet1!$B$36*0.001)</f>
        <v>64.672106034734895</v>
      </c>
      <c r="E113" s="2">
        <f t="shared" si="2"/>
        <v>55.494838558446332</v>
      </c>
    </row>
    <row r="114" spans="1:5" x14ac:dyDescent="0.2">
      <c r="A114">
        <f t="shared" si="3"/>
        <v>11.199999999999976</v>
      </c>
      <c r="B114" s="3">
        <f>Sheet1!$B$41*COS(A114*Sheet1!$B$36*0.001+PI()/2)</f>
        <v>-91.927160064734679</v>
      </c>
      <c r="C114" s="3">
        <f>Sheet1!$B$42*COS(A114*Sheet1!$B$36*0.001-PI()/2)</f>
        <v>77.950171131066128</v>
      </c>
      <c r="D114" s="3">
        <f>Sheet1!$B$43*COS(A114*Sheet1!$B$36*0.001)</f>
        <v>56.852571529799249</v>
      </c>
      <c r="E114" s="2">
        <f t="shared" si="2"/>
        <v>42.875582596130698</v>
      </c>
    </row>
    <row r="115" spans="1:5" x14ac:dyDescent="0.2">
      <c r="A115">
        <f t="shared" si="3"/>
        <v>11.299999999999976</v>
      </c>
      <c r="B115" s="3">
        <f>Sheet1!$B$41*COS(A115*Sheet1!$B$36*0.001+PI()/2)</f>
        <v>-118.65503848003054</v>
      </c>
      <c r="C115" s="3">
        <f>Sheet1!$B$42*COS(A115*Sheet1!$B$36*0.001-PI()/2)</f>
        <v>100.61423140417328</v>
      </c>
      <c r="D115" s="3">
        <f>Sheet1!$B$43*COS(A115*Sheet1!$B$36*0.001)</f>
        <v>46.039688739022019</v>
      </c>
      <c r="E115" s="2">
        <f t="shared" si="2"/>
        <v>27.998881663164759</v>
      </c>
    </row>
    <row r="116" spans="1:5" x14ac:dyDescent="0.2">
      <c r="A116">
        <f t="shared" si="3"/>
        <v>11.399999999999975</v>
      </c>
      <c r="B116" s="3">
        <f>Sheet1!$B$41*COS(A116*Sheet1!$B$36*0.001+PI()/2)</f>
        <v>-139.13560307145735</v>
      </c>
      <c r="C116" s="3">
        <f>Sheet1!$B$42*COS(A116*Sheet1!$B$36*0.001-PI()/2)</f>
        <v>117.98084551080193</v>
      </c>
      <c r="D116" s="3">
        <f>Sheet1!$B$43*COS(A116*Sheet1!$B$36*0.001)</f>
        <v>32.802767427921559</v>
      </c>
      <c r="E116" s="2">
        <f t="shared" si="2"/>
        <v>11.648009867266133</v>
      </c>
    </row>
    <row r="117" spans="1:5" x14ac:dyDescent="0.2">
      <c r="A117">
        <f t="shared" si="3"/>
        <v>11.499999999999975</v>
      </c>
      <c r="B117" s="3">
        <f>Sheet1!$B$41*COS(A117*Sheet1!$B$36*0.001+PI()/2)</f>
        <v>-152.29053035665845</v>
      </c>
      <c r="C117" s="3">
        <f>Sheet1!$B$42*COS(A117*Sheet1!$B$36*0.001-PI()/2)</f>
        <v>129.13564276958886</v>
      </c>
      <c r="D117" s="3">
        <f>Sheet1!$B$43*COS(A117*Sheet1!$B$36*0.001)</f>
        <v>17.83874556518181</v>
      </c>
      <c r="E117" s="2">
        <f t="shared" si="2"/>
        <v>-5.3161420218877851</v>
      </c>
    </row>
    <row r="118" spans="1:5" x14ac:dyDescent="0.2">
      <c r="A118">
        <f t="shared" si="3"/>
        <v>11.599999999999975</v>
      </c>
      <c r="B118" s="3">
        <f>Sheet1!$B$41*COS(A118*Sheet1!$B$36*0.001+PI()/2)</f>
        <v>-157.42719943951744</v>
      </c>
      <c r="C118" s="3">
        <f>Sheet1!$B$42*COS(A118*Sheet1!$B$36*0.001-PI()/2)</f>
        <v>133.49131125505673</v>
      </c>
      <c r="D118" s="3">
        <f>Sheet1!$B$43*COS(A118*Sheet1!$B$36*0.001)</f>
        <v>1.935494798238178</v>
      </c>
      <c r="E118" s="2">
        <f t="shared" si="2"/>
        <v>-22.00039338622253</v>
      </c>
    </row>
    <row r="119" spans="1:5" x14ac:dyDescent="0.2">
      <c r="A119">
        <f t="shared" si="3"/>
        <v>11.699999999999974</v>
      </c>
      <c r="B119" s="3">
        <f>Sheet1!$B$41*COS(A119*Sheet1!$B$36*0.001+PI()/2)</f>
        <v>-154.27515923611014</v>
      </c>
      <c r="C119" s="3">
        <f>Sheet1!$B$42*COS(A119*Sheet1!$B$36*0.001-PI()/2)</f>
        <v>130.81852039439522</v>
      </c>
      <c r="D119" s="3">
        <f>Sheet1!$B$43*COS(A119*Sheet1!$B$36*0.001)</f>
        <v>-14.069661825919411</v>
      </c>
      <c r="E119" s="2">
        <f t="shared" si="2"/>
        <v>-37.526300667634331</v>
      </c>
    </row>
    <row r="120" spans="1:5" x14ac:dyDescent="0.2">
      <c r="A120">
        <f t="shared" si="3"/>
        <v>11.799999999999974</v>
      </c>
      <c r="B120" s="3">
        <f>Sheet1!$B$41*COS(A120*Sheet1!$B$36*0.001+PI()/2)</f>
        <v>-143.00036801157549</v>
      </c>
      <c r="C120" s="3">
        <f>Sheet1!$B$42*COS(A120*Sheet1!$B$36*0.001-PI()/2)</f>
        <v>121.25799546573849</v>
      </c>
      <c r="D120" s="3">
        <f>Sheet1!$B$43*COS(A120*Sheet1!$B$36*0.001)</f>
        <v>-29.334035808663572</v>
      </c>
      <c r="E120" s="2">
        <f t="shared" si="2"/>
        <v>-51.076408354500572</v>
      </c>
    </row>
    <row r="121" spans="1:5" x14ac:dyDescent="0.2">
      <c r="A121">
        <f t="shared" si="3"/>
        <v>11.899999999999974</v>
      </c>
      <c r="B121" s="3">
        <f>Sheet1!$B$41*COS(A121*Sheet1!$B$36*0.001+PI()/2)</f>
        <v>-124.1964555011577</v>
      </c>
      <c r="C121" s="3">
        <f>Sheet1!$B$42*COS(A121*Sheet1!$B$36*0.001-PI()/2)</f>
        <v>105.3131082627783</v>
      </c>
      <c r="D121" s="3">
        <f>Sheet1!$B$43*COS(A121*Sheet1!$B$36*0.001)</f>
        <v>-43.053941644374781</v>
      </c>
      <c r="E121" s="2">
        <f t="shared" si="2"/>
        <v>-61.937288882754181</v>
      </c>
    </row>
    <row r="122" spans="1:5" x14ac:dyDescent="0.2">
      <c r="A122">
        <f t="shared" si="3"/>
        <v>11.999999999999973</v>
      </c>
      <c r="B122" s="3">
        <f>Sheet1!$B$41*COS(A122*Sheet1!$B$36*0.001+PI()/2)</f>
        <v>-98.853467674029417</v>
      </c>
      <c r="C122" s="3">
        <f>Sheet1!$B$42*COS(A122*Sheet1!$B$36*0.001-PI()/2)</f>
        <v>83.823374035091447</v>
      </c>
      <c r="D122" s="3">
        <f>Sheet1!$B$43*COS(A122*Sheet1!$B$36*0.001)</f>
        <v>-54.50701171607178</v>
      </c>
      <c r="E122" s="2">
        <f t="shared" si="2"/>
        <v>-69.537105355009743</v>
      </c>
    </row>
    <row r="123" spans="1:5" x14ac:dyDescent="0.2">
      <c r="A123">
        <f t="shared" si="3"/>
        <v>12.099999999999973</v>
      </c>
      <c r="B123" s="3">
        <f>Sheet1!$B$41*COS(A123*Sheet1!$B$36*0.001+PI()/2)</f>
        <v>-68.305739761283675</v>
      </c>
      <c r="C123" s="3">
        <f>Sheet1!$B$42*COS(A123*Sheet1!$B$36*0.001-PI()/2)</f>
        <v>57.920250118427951</v>
      </c>
      <c r="D123" s="3">
        <f>Sheet1!$B$43*COS(A123*Sheet1!$B$36*0.001)</f>
        <v>-63.090229717820684</v>
      </c>
      <c r="E123" s="2">
        <f t="shared" si="2"/>
        <v>-73.475719360676408</v>
      </c>
    </row>
    <row r="124" spans="1:5" x14ac:dyDescent="0.2">
      <c r="A124">
        <f t="shared" si="3"/>
        <v>12.199999999999973</v>
      </c>
      <c r="B124" s="3">
        <f>Sheet1!$B$41*COS(A124*Sheet1!$B$36*0.001+PI()/2)</f>
        <v>-34.161642088545101</v>
      </c>
      <c r="C124" s="3">
        <f>Sheet1!$B$42*COS(A124*Sheet1!$B$36*0.001-PI()/2)</f>
        <v>28.967563504030469</v>
      </c>
      <c r="D124" s="3">
        <f>Sheet1!$B$43*COS(A124*Sheet1!$B$36*0.001)</f>
        <v>-68.351680103829949</v>
      </c>
      <c r="E124" s="2">
        <f t="shared" si="2"/>
        <v>-73.545758688344577</v>
      </c>
    </row>
    <row r="125" spans="1:5" x14ac:dyDescent="0.2">
      <c r="A125">
        <f t="shared" si="3"/>
        <v>12.299999999999972</v>
      </c>
      <c r="B125" s="3">
        <f>Sheet1!$B$41*COS(A125*Sheet1!$B$36*0.001+PI()/2)</f>
        <v>1.7811023302547635</v>
      </c>
      <c r="C125" s="3">
        <f>Sheet1!$B$42*COS(A125*Sheet1!$B$36*0.001-PI()/2)</f>
        <v>-1.5102961012554883</v>
      </c>
      <c r="D125" s="3">
        <f>Sheet1!$B$43*COS(A125*Sheet1!$B$36*0.001)</f>
        <v>-70.014341922008654</v>
      </c>
      <c r="E125" s="2">
        <f t="shared" si="2"/>
        <v>-69.743535693009377</v>
      </c>
    </row>
    <row r="126" spans="1:5" x14ac:dyDescent="0.2">
      <c r="A126">
        <f t="shared" si="3"/>
        <v>12.399999999999972</v>
      </c>
      <c r="B126" s="3">
        <f>Sheet1!$B$41*COS(A126*Sheet1!$B$36*0.001+PI()/2)</f>
        <v>37.630069819291961</v>
      </c>
      <c r="C126" s="3">
        <f>Sheet1!$B$42*COS(A126*Sheet1!$B$36*0.001-PI()/2)</f>
        <v>-31.90863701241453</v>
      </c>
      <c r="D126" s="3">
        <f>Sheet1!$B$43*COS(A126*Sheet1!$B$36*0.001)</f>
        <v>-67.990674261374906</v>
      </c>
      <c r="E126" s="2">
        <f t="shared" si="2"/>
        <v>-62.269241454497475</v>
      </c>
    </row>
    <row r="127" spans="1:5" x14ac:dyDescent="0.2">
      <c r="A127">
        <f t="shared" si="3"/>
        <v>12.499999999999972</v>
      </c>
      <c r="B127" s="3">
        <f>Sheet1!$B$41*COS(A127*Sheet1!$B$36*0.001+PI()/2)</f>
        <v>71.497774157714289</v>
      </c>
      <c r="C127" s="3">
        <f>Sheet1!$B$42*COS(A127*Sheet1!$B$36*0.001-PI()/2)</f>
        <v>-60.626954288150188</v>
      </c>
      <c r="D127" s="3">
        <f>Sheet1!$B$43*COS(A127*Sheet1!$B$36*0.001)</f>
        <v>-62.387225374014349</v>
      </c>
      <c r="E127" s="2">
        <f t="shared" si="2"/>
        <v>-51.516405504450248</v>
      </c>
    </row>
    <row r="128" spans="1:5" x14ac:dyDescent="0.2">
      <c r="A128">
        <f t="shared" si="3"/>
        <v>12.599999999999971</v>
      </c>
      <c r="B128" s="3">
        <f>Sheet1!$B$41*COS(A128*Sheet1!$B$36*0.001+PI()/2)</f>
        <v>101.60104473425523</v>
      </c>
      <c r="C128" s="3">
        <f>Sheet1!$B$42*COS(A128*Sheet1!$B$36*0.001-PI()/2)</f>
        <v>-86.153198016269329</v>
      </c>
      <c r="D128" s="3">
        <f>Sheet1!$B$43*COS(A128*Sheet1!$B$36*0.001)</f>
        <v>-53.499022796421073</v>
      </c>
      <c r="E128" s="2">
        <f t="shared" si="2"/>
        <v>-38.051176078435176</v>
      </c>
    </row>
    <row r="129" spans="1:5" x14ac:dyDescent="0.2">
      <c r="A129">
        <f t="shared" si="3"/>
        <v>12.699999999999971</v>
      </c>
      <c r="B129" s="3">
        <f>Sheet1!$B$41*COS(A129*Sheet1!$B$36*0.001+PI()/2)</f>
        <v>126.35491237419335</v>
      </c>
      <c r="C129" s="3">
        <f>Sheet1!$B$42*COS(A129*Sheet1!$B$36*0.001-PI()/2)</f>
        <v>-107.14338434781804</v>
      </c>
      <c r="D129" s="3">
        <f>Sheet1!$B$43*COS(A129*Sheet1!$B$36*0.001)</f>
        <v>-41.794039836291155</v>
      </c>
      <c r="E129" s="2">
        <f t="shared" si="2"/>
        <v>-22.58251180991585</v>
      </c>
    </row>
    <row r="130" spans="1:5" x14ac:dyDescent="0.2">
      <c r="A130">
        <f t="shared" si="3"/>
        <v>12.799999999999971</v>
      </c>
      <c r="B130" s="3">
        <f>Sheet1!$B$41*COS(A130*Sheet1!$B$36*0.001+PI()/2)</f>
        <v>144.45605965011379</v>
      </c>
      <c r="C130" s="3">
        <f>Sheet1!$B$42*COS(A130*Sheet1!$B$36*0.001-PI()/2)</f>
        <v>-122.49235767445045</v>
      </c>
      <c r="D130" s="3">
        <f>Sheet1!$B$43*COS(A130*Sheet1!$B$36*0.001)</f>
        <v>-27.888556280743593</v>
      </c>
      <c r="E130" s="2">
        <f t="shared" si="2"/>
        <v>-5.9248543050802525</v>
      </c>
    </row>
    <row r="131" spans="1:5" x14ac:dyDescent="0.2">
      <c r="A131">
        <f t="shared" si="3"/>
        <v>12.89999999999997</v>
      </c>
      <c r="B131" s="3">
        <f>Sheet1!$B$41*COS(A131*Sheet1!$B$36*0.001+PI()/2)</f>
        <v>154.95144192899372</v>
      </c>
      <c r="C131" s="3">
        <f>Sheet1!$B$42*COS(A131*Sheet1!$B$36*0.001-PI()/2)</f>
        <v>-131.39197824522097</v>
      </c>
      <c r="D131" s="3">
        <f>Sheet1!$B$43*COS(A131*Sheet1!$B$36*0.001)</f>
        <v>-12.514710610848445</v>
      </c>
      <c r="E131" s="2">
        <f t="shared" ref="E131:E156" si="4">+B131+C131+D131</f>
        <v>11.044753072924303</v>
      </c>
    </row>
    <row r="132" spans="1:5" x14ac:dyDescent="0.2">
      <c r="A132">
        <f t="shared" ref="A132:A156" si="5">+A131+0.1</f>
        <v>12.99999999999997</v>
      </c>
      <c r="B132" s="3">
        <f>Sheet1!$B$41*COS(A132*Sheet1!$B$36*0.001+PI()/2)</f>
        <v>157.28846618454679</v>
      </c>
      <c r="C132" s="3">
        <f>Sheet1!$B$42*COS(A132*Sheet1!$B$36*0.001-PI()/2)</f>
        <v>-133.37367158296291</v>
      </c>
      <c r="D132" s="3">
        <f>Sheet1!$B$43*COS(A132*Sheet1!$B$36*0.001)</f>
        <v>3.5180478671529833</v>
      </c>
      <c r="E132" s="2">
        <f t="shared" si="4"/>
        <v>27.432842468736862</v>
      </c>
    </row>
    <row r="133" spans="1:5" x14ac:dyDescent="0.2">
      <c r="A133">
        <f t="shared" si="5"/>
        <v>13.099999999999969</v>
      </c>
      <c r="B133" s="3">
        <f>Sheet1!$B$41*COS(A133*Sheet1!$B$36*0.001+PI()/2)</f>
        <v>151.34408560708476</v>
      </c>
      <c r="C133" s="3">
        <f>Sheet1!$B$42*COS(A133*Sheet1!$B$36*0.001-PI()/2)</f>
        <v>-128.33309942828043</v>
      </c>
      <c r="D133" s="3">
        <f>Sheet1!$B$43*COS(A133*Sheet1!$B$36*0.001)</f>
        <v>19.365577387707784</v>
      </c>
      <c r="E133" s="2">
        <f t="shared" si="4"/>
        <v>42.376563566512118</v>
      </c>
    </row>
    <row r="134" spans="1:5" x14ac:dyDescent="0.2">
      <c r="A134">
        <f t="shared" si="5"/>
        <v>13.199999999999969</v>
      </c>
      <c r="B134" s="3">
        <f>Sheet1!$B$41*COS(A134*Sheet1!$B$36*0.001+PI()/2)</f>
        <v>137.43127814875973</v>
      </c>
      <c r="C134" s="3">
        <f>Sheet1!$B$42*COS(A134*Sheet1!$B$36*0.001-PI()/2)</f>
        <v>-116.535653259745</v>
      </c>
      <c r="D134" s="3">
        <f>Sheet1!$B$43*COS(A134*Sheet1!$B$36*0.001)</f>
        <v>34.193488686640443</v>
      </c>
      <c r="E134" s="2">
        <f t="shared" si="4"/>
        <v>55.089113575655169</v>
      </c>
    </row>
    <row r="135" spans="1:5" x14ac:dyDescent="0.2">
      <c r="A135">
        <f t="shared" si="5"/>
        <v>13.299999999999969</v>
      </c>
      <c r="B135" s="3">
        <f>Sheet1!$B$41*COS(A135*Sheet1!$B$36*0.001+PI()/2)</f>
        <v>116.28256790190235</v>
      </c>
      <c r="C135" s="3">
        <f>Sheet1!$B$42*COS(A135*Sheet1!$B$36*0.001-PI()/2)</f>
        <v>-98.602481150621614</v>
      </c>
      <c r="D135" s="3">
        <f>Sheet1!$B$43*COS(A135*Sheet1!$B$36*0.001)</f>
        <v>47.221076482291693</v>
      </c>
      <c r="E135" s="2">
        <f t="shared" si="4"/>
        <v>64.901163233572433</v>
      </c>
    </row>
    <row r="136" spans="1:5" x14ac:dyDescent="0.2">
      <c r="A136">
        <f t="shared" si="5"/>
        <v>13.399999999999968</v>
      </c>
      <c r="B136" s="3">
        <f>Sheet1!$B$41*COS(A136*Sheet1!$B$36*0.001+PI()/2)</f>
        <v>89.011456927401994</v>
      </c>
      <c r="C136" s="3">
        <f>Sheet1!$B$42*COS(A136*Sheet1!$B$36*0.001-PI()/2)</f>
        <v>-75.477783662962551</v>
      </c>
      <c r="D136" s="3">
        <f>Sheet1!$B$43*COS(A136*Sheet1!$B$36*0.001)</f>
        <v>57.762424437942045</v>
      </c>
      <c r="E136" s="2">
        <f t="shared" si="4"/>
        <v>71.296097702381488</v>
      </c>
    </row>
    <row r="137" spans="1:5" x14ac:dyDescent="0.2">
      <c r="A137">
        <f t="shared" si="5"/>
        <v>13.499999999999968</v>
      </c>
      <c r="B137" s="3">
        <f>Sheet1!$B$41*COS(A137*Sheet1!$B$36*0.001+PI()/2)</f>
        <v>57.053798188315973</v>
      </c>
      <c r="C137" s="3">
        <f>Sheet1!$B$42*COS(A137*Sheet1!$B$36*0.001-PI()/2)</f>
        <v>-48.379100684985765</v>
      </c>
      <c r="D137" s="3">
        <f>Sheet1!$B$43*COS(A137*Sheet1!$B$36*0.001)</f>
        <v>65.262519385595084</v>
      </c>
      <c r="E137" s="2">
        <f t="shared" si="4"/>
        <v>73.937216888925292</v>
      </c>
    </row>
    <row r="138" spans="1:5" x14ac:dyDescent="0.2">
      <c r="A138">
        <f t="shared" si="5"/>
        <v>13.599999999999968</v>
      </c>
      <c r="B138" s="3">
        <f>Sheet1!$B$41*COS(A138*Sheet1!$B$36*0.001+PI()/2)</f>
        <v>22.092196366052999</v>
      </c>
      <c r="C138" s="3">
        <f>Sheet1!$B$42*COS(A138*Sheet1!$B$36*0.001-PI()/2)</f>
        <v>-18.733206662560992</v>
      </c>
      <c r="D138" s="3">
        <f>Sheet1!$B$43*COS(A138*Sheet1!$B$36*0.001)</f>
        <v>69.326473358864959</v>
      </c>
      <c r="E138" s="2">
        <f t="shared" si="4"/>
        <v>72.685463062356973</v>
      </c>
    </row>
    <row r="139" spans="1:5" x14ac:dyDescent="0.2">
      <c r="A139">
        <f t="shared" si="5"/>
        <v>13.699999999999967</v>
      </c>
      <c r="B139" s="3">
        <f>Sheet1!$B$41*COS(A139*Sheet1!$B$36*0.001+PI()/2)</f>
        <v>-14.032583063543795</v>
      </c>
      <c r="C139" s="3">
        <f>Sheet1!$B$42*COS(A139*Sheet1!$B$36*0.001-PI()/2)</f>
        <v>11.899010591035594</v>
      </c>
      <c r="D139" s="3">
        <f>Sheet1!$B$43*COS(A139*Sheet1!$B$36*0.001)</f>
        <v>69.740314863898462</v>
      </c>
      <c r="E139" s="2">
        <f t="shared" si="4"/>
        <v>67.606742391390256</v>
      </c>
    </row>
    <row r="140" spans="1:5" x14ac:dyDescent="0.2">
      <c r="A140">
        <f t="shared" si="5"/>
        <v>13.799999999999967</v>
      </c>
      <c r="B140" s="3">
        <f>Sheet1!$B$41*COS(A140*Sheet1!$B$36*0.001+PI()/2)</f>
        <v>-49.418532087955207</v>
      </c>
      <c r="C140" s="3">
        <f>Sheet1!$B$42*COS(A140*Sheet1!$B$36*0.001-PI()/2)</f>
        <v>41.90473229663008</v>
      </c>
      <c r="D140" s="3">
        <f>Sheet1!$B$43*COS(A140*Sheet1!$B$36*0.001)</f>
        <v>66.482254705829462</v>
      </c>
      <c r="E140" s="2">
        <f t="shared" si="4"/>
        <v>58.968454914504335</v>
      </c>
    </row>
    <row r="141" spans="1:5" x14ac:dyDescent="0.2">
      <c r="A141">
        <f t="shared" si="5"/>
        <v>13.899999999999967</v>
      </c>
      <c r="B141" s="3">
        <f>Sheet1!$B$41*COS(A141*Sheet1!$B$36*0.001+PI()/2)</f>
        <v>-82.202542900358637</v>
      </c>
      <c r="C141" s="3">
        <f>Sheet1!$B$42*COS(A141*Sheet1!$B$36*0.001-PI()/2)</f>
        <v>69.704125331180478</v>
      </c>
      <c r="D141" s="3">
        <f>Sheet1!$B$43*COS(A141*Sheet1!$B$36*0.001)</f>
        <v>59.723833213035462</v>
      </c>
      <c r="E141" s="2">
        <f t="shared" si="4"/>
        <v>47.225415643857303</v>
      </c>
    </row>
    <row r="142" spans="1:5" x14ac:dyDescent="0.2">
      <c r="A142">
        <f t="shared" si="5"/>
        <v>13.999999999999966</v>
      </c>
      <c r="B142" s="3">
        <f>Sheet1!$B$41*COS(A142*Sheet1!$B$36*0.001+PI()/2)</f>
        <v>-110.65850250484688</v>
      </c>
      <c r="C142" s="3">
        <f>Sheet1!$B$42*COS(A142*Sheet1!$B$36*0.001-PI()/2)</f>
        <v>93.83352211997034</v>
      </c>
      <c r="D142" s="3">
        <f>Sheet1!$B$43*COS(A142*Sheet1!$B$36*0.001)</f>
        <v>49.820888456620196</v>
      </c>
      <c r="E142" s="2">
        <f t="shared" si="4"/>
        <v>32.995908071743656</v>
      </c>
    </row>
    <row r="143" spans="1:5" x14ac:dyDescent="0.2">
      <c r="A143">
        <f t="shared" si="5"/>
        <v>14.099999999999966</v>
      </c>
      <c r="B143" s="3">
        <f>Sheet1!$B$41*COS(A143*Sheet1!$B$36*0.001+PI()/2)</f>
        <v>-133.288174399322</v>
      </c>
      <c r="C143" s="3">
        <f>Sheet1!$B$42*COS(A143*Sheet1!$B$36*0.001-PI()/2)</f>
        <v>113.02248428927957</v>
      </c>
      <c r="D143" s="3">
        <f>Sheet1!$B$43*COS(A143*Sheet1!$B$36*0.001)</f>
        <v>37.294820997961367</v>
      </c>
      <c r="E143" s="2">
        <f t="shared" si="4"/>
        <v>17.029130887918939</v>
      </c>
    </row>
    <row r="144" spans="1:5" x14ac:dyDescent="0.2">
      <c r="A144">
        <f t="shared" si="5"/>
        <v>14.199999999999966</v>
      </c>
      <c r="B144" s="3">
        <f>Sheet1!$B$41*COS(A144*Sheet1!$B$36*0.001+PI()/2)</f>
        <v>-148.90008231891554</v>
      </c>
      <c r="C144" s="3">
        <f>Sheet1!$B$42*COS(A144*Sheet1!$B$36*0.001-PI()/2)</f>
        <v>126.26069259635452</v>
      </c>
      <c r="D144" s="3">
        <f>Sheet1!$B$43*COS(A144*Sheet1!$B$36*0.001)</f>
        <v>22.805141595267365</v>
      </c>
      <c r="E144" s="2">
        <f t="shared" si="4"/>
        <v>0.16575187270634473</v>
      </c>
    </row>
    <row r="145" spans="1:5" x14ac:dyDescent="0.2">
      <c r="A145">
        <f t="shared" si="5"/>
        <v>14.299999999999965</v>
      </c>
      <c r="B145" s="3">
        <f>Sheet1!$B$41*COS(A145*Sheet1!$B$36*0.001+PI()/2)</f>
        <v>-156.67224272704567</v>
      </c>
      <c r="C145" s="3">
        <f>Sheet1!$B$42*COS(A145*Sheet1!$B$36*0.001-PI()/2)</f>
        <v>132.8511413108065</v>
      </c>
      <c r="D145" s="3">
        <f>Sheet1!$B$43*COS(A145*Sheet1!$B$36*0.001)</f>
        <v>7.1147472615557907</v>
      </c>
      <c r="E145" s="2">
        <f t="shared" si="4"/>
        <v>-16.706354154683382</v>
      </c>
    </row>
    <row r="146" spans="1:5" x14ac:dyDescent="0.2">
      <c r="A146">
        <f t="shared" si="5"/>
        <v>14.399999999999965</v>
      </c>
      <c r="B146" s="3">
        <f>Sheet1!$B$41*COS(A146*Sheet1!$B$36*0.001+PI()/2)</f>
        <v>-156.1954431218158</v>
      </c>
      <c r="C146" s="3">
        <f>Sheet1!$B$42*COS(A146*Sheet1!$B$36*0.001-PI()/2)</f>
        <v>132.4468363067499</v>
      </c>
      <c r="D146" s="3">
        <f>Sheet1!$B$43*COS(A146*Sheet1!$B$36*0.001)</f>
        <v>-8.9502460735116571</v>
      </c>
      <c r="E146" s="2">
        <f t="shared" si="4"/>
        <v>-32.698852888577555</v>
      </c>
    </row>
    <row r="147" spans="1:5" x14ac:dyDescent="0.2">
      <c r="A147">
        <f t="shared" si="5"/>
        <v>14.499999999999964</v>
      </c>
      <c r="B147" s="3">
        <f>Sheet1!$B$41*COS(A147*Sheet1!$B$36*0.001+PI()/2)</f>
        <v>-147.49478750894809</v>
      </c>
      <c r="C147" s="3">
        <f>Sheet1!$B$42*COS(A147*Sheet1!$B$36*0.001-PI()/2)</f>
        <v>125.0690646721437</v>
      </c>
      <c r="D147" s="3">
        <f>Sheet1!$B$43*COS(A147*Sheet1!$B$36*0.001)</f>
        <v>-24.543999444913318</v>
      </c>
      <c r="E147" s="2">
        <f t="shared" si="4"/>
        <v>-46.969722281717715</v>
      </c>
    </row>
    <row r="148" spans="1:5" x14ac:dyDescent="0.2">
      <c r="A148">
        <f t="shared" si="5"/>
        <v>14.599999999999964</v>
      </c>
      <c r="B148" s="3">
        <f>Sheet1!$B$41*COS(A148*Sheet1!$B$36*0.001+PI()/2)</f>
        <v>-131.02837464921473</v>
      </c>
      <c r="C148" s="3">
        <f>Sheet1!$B$42*COS(A148*Sheet1!$B$36*0.001-PI()/2)</f>
        <v>111.10627392099765</v>
      </c>
      <c r="D148" s="3">
        <f>Sheet1!$B$43*COS(A148*Sheet1!$B$36*0.001)</f>
        <v>-38.845485172314916</v>
      </c>
      <c r="E148" s="2">
        <f t="shared" si="4"/>
        <v>-58.767585900531991</v>
      </c>
    </row>
    <row r="149" spans="1:5" x14ac:dyDescent="0.2">
      <c r="A149">
        <f t="shared" si="5"/>
        <v>14.699999999999964</v>
      </c>
      <c r="B149" s="3">
        <f>Sheet1!$B$41*COS(A149*Sheet1!$B$36*0.001+PI()/2)</f>
        <v>-107.66317867203939</v>
      </c>
      <c r="C149" s="3">
        <f>Sheet1!$B$42*COS(A149*Sheet1!$B$36*0.001-PI()/2)</f>
        <v>91.293619819107079</v>
      </c>
      <c r="D149" s="3">
        <f>Sheet1!$B$43*COS(A149*Sheet1!$B$36*0.001)</f>
        <v>-51.101714839623419</v>
      </c>
      <c r="E149" s="2">
        <f t="shared" si="4"/>
        <v>-67.471273692555741</v>
      </c>
    </row>
    <row r="150" spans="1:5" x14ac:dyDescent="0.2">
      <c r="A150">
        <f t="shared" si="5"/>
        <v>14.799999999999963</v>
      </c>
      <c r="B150" s="3">
        <f>Sheet1!$B$41*COS(A150*Sheet1!$B$36*0.001+PI()/2)</f>
        <v>-78.629401966597754</v>
      </c>
      <c r="C150" s="3">
        <f>Sheet1!$B$42*COS(A150*Sheet1!$B$36*0.001-PI()/2)</f>
        <v>66.674259652028979</v>
      </c>
      <c r="D150" s="3">
        <f>Sheet1!$B$43*COS(A150*Sheet1!$B$36*0.001)</f>
        <v>-60.667384934993919</v>
      </c>
      <c r="E150" s="2">
        <f t="shared" si="4"/>
        <v>-72.622527249562694</v>
      </c>
    </row>
    <row r="151" spans="1:5" x14ac:dyDescent="0.2">
      <c r="A151">
        <f t="shared" si="5"/>
        <v>14.899999999999963</v>
      </c>
      <c r="B151" s="3">
        <f>Sheet1!$B$41*COS(A151*Sheet1!$B$36*0.001+PI()/2)</f>
        <v>-45.455703719170643</v>
      </c>
      <c r="C151" s="3">
        <f>Sheet1!$B$42*COS(A151*Sheet1!$B$36*0.001-PI()/2)</f>
        <v>38.544428885840553</v>
      </c>
      <c r="D151" s="3">
        <f>Sheet1!$B$43*COS(A151*Sheet1!$B$36*0.001)</f>
        <v>-67.038852766241888</v>
      </c>
      <c r="E151" s="2">
        <f t="shared" si="4"/>
        <v>-73.950127599571971</v>
      </c>
    </row>
    <row r="152" spans="1:5" x14ac:dyDescent="0.2">
      <c r="A152">
        <f t="shared" si="5"/>
        <v>14.999999999999963</v>
      </c>
      <c r="B152" s="3">
        <f>Sheet1!$B$41*COS(A152*Sheet1!$B$36*0.001+PI()/2)</f>
        <v>-9.8887143830874198</v>
      </c>
      <c r="C152" s="3">
        <f>Sheet1!$B$42*COS(A152*Sheet1!$B$36*0.001-PI()/2)</f>
        <v>8.3851929928557816</v>
      </c>
      <c r="D152" s="3">
        <f>Sheet1!$B$43*COS(A152*Sheet1!$B$36*0.001)</f>
        <v>-69.880653783606931</v>
      </c>
      <c r="E152" s="2">
        <f t="shared" si="4"/>
        <v>-71.384175173838571</v>
      </c>
    </row>
    <row r="153" spans="1:5" x14ac:dyDescent="0.2">
      <c r="A153">
        <f t="shared" si="5"/>
        <v>15.099999999999962</v>
      </c>
      <c r="B153" s="3">
        <f>Sheet1!$B$41*COS(A153*Sheet1!$B$36*0.001+PI()/2)</f>
        <v>26.198926270102948</v>
      </c>
      <c r="C153" s="3">
        <f>Sheet1!$B$42*COS(A153*Sheet1!$B$36*0.001-PI()/2)</f>
        <v>-22.215532218841108</v>
      </c>
      <c r="D153" s="3">
        <f>Sheet1!$B$43*COS(A153*Sheet1!$B$36*0.001)</f>
        <v>-69.043164144664104</v>
      </c>
      <c r="E153" s="2">
        <f t="shared" si="4"/>
        <v>-65.059770093402264</v>
      </c>
    </row>
    <row r="154" spans="1:5" x14ac:dyDescent="0.2">
      <c r="A154">
        <f t="shared" si="5"/>
        <v>15.199999999999962</v>
      </c>
      <c r="B154" s="3">
        <f>Sheet1!$B$41*COS(A154*Sheet1!$B$36*0.001+PI()/2)</f>
        <v>60.907165623908497</v>
      </c>
      <c r="C154" s="3">
        <f>Sheet1!$B$42*COS(A154*Sheet1!$B$36*0.001-PI()/2)</f>
        <v>-51.64658605953359</v>
      </c>
      <c r="D154" s="3">
        <f>Sheet1!$B$43*COS(A154*Sheet1!$B$36*0.001)</f>
        <v>-64.570478568573478</v>
      </c>
      <c r="E154" s="2">
        <f t="shared" si="4"/>
        <v>-55.30989900419857</v>
      </c>
    </row>
    <row r="155" spans="1:5" x14ac:dyDescent="0.2">
      <c r="A155">
        <f t="shared" si="5"/>
        <v>15.299999999999962</v>
      </c>
      <c r="B155" s="3">
        <f>Sheet1!$B$41*COS(A155*Sheet1!$B$36*0.001+PI()/2)</f>
        <v>92.408578005599807</v>
      </c>
      <c r="C155" s="3">
        <f>Sheet1!$B$42*COS(A155*Sheet1!$B$36*0.001-PI()/2)</f>
        <v>-78.358392279740542</v>
      </c>
      <c r="D155" s="3">
        <f>Sheet1!$B$43*COS(A155*Sheet1!$B$36*0.001)</f>
        <v>-56.69808870227461</v>
      </c>
      <c r="E155" s="2">
        <f t="shared" si="4"/>
        <v>-42.647902976415345</v>
      </c>
    </row>
    <row r="156" spans="1:5" x14ac:dyDescent="0.2">
      <c r="A156">
        <f t="shared" si="5"/>
        <v>15.399999999999961</v>
      </c>
      <c r="B156" s="3">
        <f>Sheet1!$B$41*COS(A156*Sheet1!$B$36*0.001+PI()/2)</f>
        <v>119.04458058915804</v>
      </c>
      <c r="C156" s="3">
        <f>Sheet1!$B$42*COS(A156*Sheet1!$B$36*0.001-PI()/2)</f>
        <v>-100.94454590587011</v>
      </c>
      <c r="D156" s="3">
        <f>Sheet1!$B$43*COS(A156*Sheet1!$B$36*0.001)</f>
        <v>-45.840484235111006</v>
      </c>
      <c r="E156" s="2">
        <f t="shared" si="4"/>
        <v>-27.740449551823076</v>
      </c>
    </row>
  </sheetData>
  <phoneticPr fontId="4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300"/>
  <sheetViews>
    <sheetView workbookViewId="0">
      <selection activeCell="H10" sqref="H10"/>
    </sheetView>
  </sheetViews>
  <sheetFormatPr defaultRowHeight="12.75" x14ac:dyDescent="0.2"/>
  <cols>
    <col min="1" max="1" width="41.5703125" customWidth="1"/>
    <col min="2" max="2" width="9.85546875" customWidth="1"/>
    <col min="3" max="3" width="17.5703125" customWidth="1"/>
    <col min="4" max="5" width="15.5703125" customWidth="1"/>
    <col min="7" max="7" width="12.42578125" bestFit="1" customWidth="1"/>
    <col min="8" max="8" width="10.7109375" customWidth="1"/>
  </cols>
  <sheetData>
    <row r="1" spans="1:15" x14ac:dyDescent="0.2">
      <c r="A1" t="s">
        <v>12</v>
      </c>
      <c r="B1" t="s">
        <v>13</v>
      </c>
      <c r="C1" t="s">
        <v>23</v>
      </c>
      <c r="D1" t="s">
        <v>14</v>
      </c>
      <c r="E1" t="s">
        <v>34</v>
      </c>
    </row>
    <row r="2" spans="1:15" x14ac:dyDescent="0.2">
      <c r="D2" s="3"/>
      <c r="E2" s="3"/>
      <c r="F2">
        <v>7228</v>
      </c>
      <c r="G2" t="s">
        <v>15</v>
      </c>
      <c r="H2">
        <f>+Sheet1!$B$1</f>
        <v>74</v>
      </c>
    </row>
    <row r="3" spans="1:15" x14ac:dyDescent="0.2">
      <c r="A3">
        <v>1</v>
      </c>
      <c r="B3">
        <f t="shared" ref="B3:B53" si="0">2*PI()*A3</f>
        <v>6.2831853071795862</v>
      </c>
      <c r="C3" s="1">
        <f>SQRT(+$H$5^2+E3^2)</f>
        <v>159153.7052554783</v>
      </c>
      <c r="D3" s="4">
        <f>+$H$2/C3</f>
        <v>4.6495932897831679E-4</v>
      </c>
      <c r="E3" s="4">
        <f>B3*$H$4-1/(B3*$H$3)</f>
        <v>-159153.54194157184</v>
      </c>
      <c r="G3" t="s">
        <v>1</v>
      </c>
      <c r="H3" s="1">
        <f>+Sheet1!$B$33</f>
        <v>9.9999999999999995E-7</v>
      </c>
    </row>
    <row r="4" spans="1:15" x14ac:dyDescent="0.2">
      <c r="A4">
        <f t="shared" ref="A4:A67" si="1">+A3*$H$300</f>
        <v>1.05</v>
      </c>
      <c r="B4">
        <f t="shared" si="0"/>
        <v>6.5973445725385655</v>
      </c>
      <c r="C4" s="1">
        <f t="shared" ref="C4:C53" si="2">SQRT(+$H$5^2+E4^2)</f>
        <v>151574.83654990344</v>
      </c>
      <c r="D4" s="4">
        <f t="shared" ref="D4:D53" si="3">+$H$2/C4</f>
        <v>4.8820768462868675E-4</v>
      </c>
      <c r="E4" s="4">
        <f t="shared" ref="E4:E53" si="4">B4*$H$4-1/(B4*$H$3)</f>
        <v>-151574.6650701559</v>
      </c>
      <c r="G4" t="s">
        <v>17</v>
      </c>
      <c r="H4" s="1">
        <f>+Sheet1!$B$34</f>
        <v>0.223</v>
      </c>
    </row>
    <row r="5" spans="1:15" x14ac:dyDescent="0.2">
      <c r="A5">
        <f t="shared" si="1"/>
        <v>1.1025</v>
      </c>
      <c r="B5">
        <f t="shared" si="0"/>
        <v>6.9272118011654937</v>
      </c>
      <c r="C5" s="1">
        <f t="shared" si="2"/>
        <v>144356.86031233438</v>
      </c>
      <c r="D5" s="4">
        <f t="shared" si="3"/>
        <v>5.1261851941010364E-4</v>
      </c>
      <c r="E5" s="4">
        <f t="shared" si="4"/>
        <v>-144356.68025843077</v>
      </c>
      <c r="G5" t="s">
        <v>20</v>
      </c>
      <c r="H5" s="2">
        <f>+Sheet1!B39</f>
        <v>228</v>
      </c>
    </row>
    <row r="6" spans="1:15" x14ac:dyDescent="0.2">
      <c r="A6">
        <f t="shared" si="1"/>
        <v>1.1576250000000001</v>
      </c>
      <c r="B6">
        <f t="shared" si="0"/>
        <v>7.2735723912237695</v>
      </c>
      <c r="C6" s="1">
        <f t="shared" si="2"/>
        <v>137482.59088506739</v>
      </c>
      <c r="D6" s="4">
        <f t="shared" si="3"/>
        <v>5.3824996694936073E-4</v>
      </c>
      <c r="E6" s="4">
        <f t="shared" si="4"/>
        <v>-137482.40182827335</v>
      </c>
    </row>
    <row r="7" spans="1:15" x14ac:dyDescent="0.2">
      <c r="A7">
        <f t="shared" si="1"/>
        <v>1.2155062500000002</v>
      </c>
      <c r="B7">
        <f t="shared" si="0"/>
        <v>7.6372510107849587</v>
      </c>
      <c r="C7" s="1">
        <f t="shared" si="2"/>
        <v>130935.66095994783</v>
      </c>
      <c r="D7" s="4">
        <f t="shared" si="3"/>
        <v>5.6516306907891201E-4</v>
      </c>
      <c r="E7" s="4">
        <f t="shared" si="4"/>
        <v>-130935.462450088</v>
      </c>
    </row>
    <row r="8" spans="1:15" x14ac:dyDescent="0.2">
      <c r="A8">
        <f t="shared" si="1"/>
        <v>1.2762815625000004</v>
      </c>
      <c r="B8">
        <f t="shared" si="0"/>
        <v>8.0191135613242075</v>
      </c>
      <c r="C8" s="1">
        <f t="shared" si="2"/>
        <v>124700.48260858881</v>
      </c>
      <c r="D8" s="4">
        <f t="shared" si="3"/>
        <v>5.9342192148744105E-4</v>
      </c>
      <c r="E8" s="4">
        <f t="shared" si="4"/>
        <v>-124700.2741729743</v>
      </c>
    </row>
    <row r="9" spans="1:15" x14ac:dyDescent="0.2">
      <c r="A9">
        <f t="shared" si="1"/>
        <v>1.3400956406250004</v>
      </c>
      <c r="B9">
        <f t="shared" si="0"/>
        <v>8.4200692393904184</v>
      </c>
      <c r="C9" s="1">
        <f t="shared" si="2"/>
        <v>118762.21016825635</v>
      </c>
      <c r="D9" s="4">
        <f t="shared" si="3"/>
        <v>6.2309382669083462E-4</v>
      </c>
      <c r="E9" s="4">
        <f t="shared" si="4"/>
        <v>-118761.99131055817</v>
      </c>
    </row>
    <row r="10" spans="1:15" x14ac:dyDescent="0.2">
      <c r="A10">
        <f t="shared" si="1"/>
        <v>1.4071004226562505</v>
      </c>
      <c r="B10">
        <f t="shared" si="0"/>
        <v>8.8410727013599395</v>
      </c>
      <c r="C10" s="1">
        <f t="shared" si="2"/>
        <v>113106.70489505335</v>
      </c>
      <c r="D10" s="4">
        <f t="shared" si="3"/>
        <v>6.5424945469555755E-4</v>
      </c>
      <c r="E10" s="4">
        <f t="shared" si="4"/>
        <v>-113106.47509411955</v>
      </c>
    </row>
    <row r="11" spans="1:15" x14ac:dyDescent="0.2">
      <c r="A11">
        <f t="shared" si="1"/>
        <v>1.477455443789063</v>
      </c>
      <c r="B11">
        <f t="shared" si="0"/>
        <v>9.2831263364279355</v>
      </c>
      <c r="C11" s="1">
        <f t="shared" si="2"/>
        <v>107720.50130024389</v>
      </c>
      <c r="D11" s="4">
        <f t="shared" si="3"/>
        <v>6.8696301174595866E-4</v>
      </c>
      <c r="E11" s="4">
        <f t="shared" si="4"/>
        <v>-107720.26000885741</v>
      </c>
    </row>
    <row r="12" spans="1:15" x14ac:dyDescent="0.2">
      <c r="A12">
        <f t="shared" si="1"/>
        <v>1.5513282159785162</v>
      </c>
      <c r="B12">
        <f t="shared" si="0"/>
        <v>9.7472826532493322</v>
      </c>
      <c r="C12" s="1">
        <f t="shared" si="2"/>
        <v>102590.77508956596</v>
      </c>
      <c r="D12" s="4">
        <f t="shared" si="3"/>
        <v>7.2131241756770979E-4</v>
      </c>
      <c r="E12" s="4">
        <f t="shared" si="4"/>
        <v>-102590.52173314017</v>
      </c>
    </row>
    <row r="13" spans="1:15" x14ac:dyDescent="0.2">
      <c r="A13">
        <f t="shared" si="1"/>
        <v>1.628894626777442</v>
      </c>
      <c r="B13">
        <f t="shared" si="0"/>
        <v>10.234646785911799</v>
      </c>
      <c r="C13" s="1">
        <f t="shared" si="2"/>
        <v>97705.312629197724</v>
      </c>
      <c r="D13" s="4">
        <f t="shared" si="3"/>
        <v>7.5737949154144814E-4</v>
      </c>
      <c r="E13" s="4">
        <f t="shared" si="4"/>
        <v>-97705.046604406583</v>
      </c>
      <c r="J13" t="s">
        <v>29</v>
      </c>
      <c r="K13" t="s">
        <v>30</v>
      </c>
    </row>
    <row r="14" spans="1:15" x14ac:dyDescent="0.2">
      <c r="A14">
        <f t="shared" si="1"/>
        <v>1.7103393581163142</v>
      </c>
      <c r="B14">
        <f t="shared" si="0"/>
        <v>10.74637912520739</v>
      </c>
      <c r="C14" s="1">
        <f t="shared" si="2"/>
        <v>93052.481865677328</v>
      </c>
      <c r="D14" s="4">
        <f t="shared" si="3"/>
        <v>7.9525014826385958E-4</v>
      </c>
      <c r="E14" s="4">
        <f t="shared" si="4"/>
        <v>-93052.202539016813</v>
      </c>
      <c r="J14">
        <v>0</v>
      </c>
      <c r="K14">
        <v>0</v>
      </c>
      <c r="N14" s="3">
        <f>Sheet1!$B$41*COS(PI()/2+Sheet1!$B$36*Sheet1!$E$3*0.001)</f>
        <v>150.10618914211878</v>
      </c>
      <c r="O14" s="3">
        <f>Sheet1!$B$41*SIN(PI()/2+Sheet1!$B$36*Sheet1!$E$3*0.001)</f>
        <v>-47.648784956991094</v>
      </c>
    </row>
    <row r="15" spans="1:15" x14ac:dyDescent="0.2">
      <c r="A15">
        <f t="shared" si="1"/>
        <v>1.7958563260221301</v>
      </c>
      <c r="B15">
        <f t="shared" si="0"/>
        <v>11.28369808146776</v>
      </c>
      <c r="C15" s="1">
        <f t="shared" si="2"/>
        <v>88621.204630537846</v>
      </c>
      <c r="D15" s="4">
        <f t="shared" si="3"/>
        <v>8.3501460297799265E-4</v>
      </c>
      <c r="E15" s="4">
        <f t="shared" si="4"/>
        <v>-88620.911336815203</v>
      </c>
      <c r="I15" t="s">
        <v>22</v>
      </c>
      <c r="J15" s="2">
        <f>N16</f>
        <v>-21.184628906319258</v>
      </c>
      <c r="K15" s="2">
        <f>O16</f>
        <v>-66.737145897588547</v>
      </c>
      <c r="N15" s="3">
        <f>Sheet1!$B$42*COS(-PI()/2+Sheet1!$B$36*Sheet1!$E$3*0.001)</f>
        <v>-127.28341790631556</v>
      </c>
      <c r="O15" s="3">
        <f>Sheet1!$B$42*SIN(-PI()/2+Sheet1!$B$36*Sheet1!$E$3*0.001)</f>
        <v>40.40406490279171</v>
      </c>
    </row>
    <row r="16" spans="1:15" x14ac:dyDescent="0.2">
      <c r="A16">
        <f t="shared" si="1"/>
        <v>1.8856491423232367</v>
      </c>
      <c r="B16">
        <f t="shared" si="0"/>
        <v>11.847882985541149</v>
      </c>
      <c r="C16" s="1">
        <f t="shared" si="2"/>
        <v>84400.930263715942</v>
      </c>
      <c r="D16" s="4">
        <f t="shared" si="3"/>
        <v>8.767675873806415E-4</v>
      </c>
      <c r="E16" s="4">
        <f t="shared" si="4"/>
        <v>-84400.622304463148</v>
      </c>
      <c r="J16">
        <f>+J14</f>
        <v>0</v>
      </c>
      <c r="K16">
        <f>+K14</f>
        <v>0</v>
      </c>
      <c r="N16" s="3">
        <f>Sheet1!$B$43*COS(+Sheet1!$B$36*Sheet1!$E$3*0.001)</f>
        <v>-21.184628906319258</v>
      </c>
      <c r="O16" s="3">
        <f>Sheet1!$B$43*SIN(+Sheet1!$B$36*Sheet1!$E$3*0.001)</f>
        <v>-66.737145897588547</v>
      </c>
    </row>
    <row r="17" spans="1:11" x14ac:dyDescent="0.2">
      <c r="A17">
        <f t="shared" si="1"/>
        <v>1.9799315994393987</v>
      </c>
      <c r="B17">
        <f t="shared" si="0"/>
        <v>12.440277134818208</v>
      </c>
      <c r="C17" s="1">
        <f t="shared" si="2"/>
        <v>80381.610492933265</v>
      </c>
      <c r="D17" s="4">
        <f t="shared" si="3"/>
        <v>9.2060857634229285E-4</v>
      </c>
      <c r="E17" s="4">
        <f t="shared" si="4"/>
        <v>-80381.287134740749</v>
      </c>
      <c r="I17" t="s">
        <v>7</v>
      </c>
      <c r="J17" s="2">
        <f>N15</f>
        <v>-127.28341790631556</v>
      </c>
      <c r="K17" s="2">
        <f>O15</f>
        <v>40.40406490279171</v>
      </c>
    </row>
    <row r="18" spans="1:11" x14ac:dyDescent="0.2">
      <c r="A18">
        <f t="shared" si="1"/>
        <v>2.0789281794113688</v>
      </c>
      <c r="B18">
        <f t="shared" si="0"/>
        <v>13.062290991559118</v>
      </c>
      <c r="C18" s="1">
        <f t="shared" si="2"/>
        <v>76553.675509239081</v>
      </c>
      <c r="D18" s="4">
        <f t="shared" si="3"/>
        <v>9.6664202610453518E-4</v>
      </c>
      <c r="E18" s="4">
        <f t="shared" si="4"/>
        <v>-76553.335982005854</v>
      </c>
      <c r="J18">
        <f>+J16</f>
        <v>0</v>
      </c>
      <c r="K18">
        <f>+K16</f>
        <v>0</v>
      </c>
    </row>
    <row r="19" spans="1:11" x14ac:dyDescent="0.2">
      <c r="A19">
        <f t="shared" si="1"/>
        <v>2.1828745883819374</v>
      </c>
      <c r="B19">
        <f t="shared" si="0"/>
        <v>13.715405541137075</v>
      </c>
      <c r="C19" s="1">
        <f t="shared" si="2"/>
        <v>72908.011181751441</v>
      </c>
      <c r="D19" s="4">
        <f t="shared" si="3"/>
        <v>1.0149776245511122E-3</v>
      </c>
      <c r="E19" s="4">
        <f t="shared" si="4"/>
        <v>-72907.65467684716</v>
      </c>
      <c r="I19" t="s">
        <v>16</v>
      </c>
      <c r="J19">
        <v>0</v>
      </c>
      <c r="K19">
        <v>0</v>
      </c>
    </row>
    <row r="20" spans="1:11" x14ac:dyDescent="0.2">
      <c r="A20">
        <f t="shared" si="1"/>
        <v>2.2920183178010345</v>
      </c>
      <c r="B20">
        <f t="shared" si="0"/>
        <v>14.401175818193931</v>
      </c>
      <c r="C20" s="1">
        <f t="shared" si="2"/>
        <v>69435.937357346236</v>
      </c>
      <c r="D20" s="4">
        <f t="shared" si="3"/>
        <v>1.0657305541821262E-3</v>
      </c>
      <c r="E20" s="4">
        <f t="shared" si="4"/>
        <v>-69435.563025680938</v>
      </c>
      <c r="J20" s="2">
        <f>N14</f>
        <v>150.10618914211878</v>
      </c>
      <c r="K20" s="2">
        <f>O14</f>
        <v>-47.648784956991094</v>
      </c>
    </row>
    <row r="21" spans="1:11" x14ac:dyDescent="0.2">
      <c r="A21">
        <f t="shared" si="1"/>
        <v>2.4066192336910861</v>
      </c>
      <c r="B21">
        <f t="shared" si="0"/>
        <v>15.121234609103627</v>
      </c>
      <c r="C21" s="1">
        <f t="shared" si="2"/>
        <v>66129.187193626785</v>
      </c>
      <c r="D21" s="4">
        <f t="shared" si="3"/>
        <v>1.1190217684564519E-3</v>
      </c>
      <c r="E21" s="4">
        <f t="shared" si="4"/>
        <v>-66128.794143623498</v>
      </c>
      <c r="I21" t="s">
        <v>8</v>
      </c>
      <c r="J21" s="2">
        <v>0</v>
      </c>
      <c r="K21" s="2">
        <v>0</v>
      </c>
    </row>
    <row r="22" spans="1:11" x14ac:dyDescent="0.2">
      <c r="A22">
        <f t="shared" si="1"/>
        <v>2.5269501953756404</v>
      </c>
      <c r="B22">
        <f t="shared" si="0"/>
        <v>15.877296339558809</v>
      </c>
      <c r="C22" s="1">
        <f t="shared" si="2"/>
        <v>62979.887475966629</v>
      </c>
      <c r="D22" s="4">
        <f t="shared" si="3"/>
        <v>1.1749782822053896E-3</v>
      </c>
      <c r="E22" s="4">
        <f t="shared" si="4"/>
        <v>-62979.474771431829</v>
      </c>
      <c r="J22" s="2">
        <f>J15+J17+J20</f>
        <v>1.6381423294839692</v>
      </c>
      <c r="K22" s="2">
        <f>K15+K17+K20</f>
        <v>-73.981865951787938</v>
      </c>
    </row>
    <row r="23" spans="1:11" x14ac:dyDescent="0.2">
      <c r="A23">
        <f t="shared" si="1"/>
        <v>2.6532977051444226</v>
      </c>
      <c r="B23">
        <f t="shared" si="0"/>
        <v>16.671161156536751</v>
      </c>
      <c r="C23" s="1">
        <f t="shared" si="2"/>
        <v>59980.539871761423</v>
      </c>
      <c r="D23" s="4">
        <f t="shared" si="3"/>
        <v>1.2337334768611991E-3</v>
      </c>
      <c r="E23" s="4">
        <f t="shared" si="4"/>
        <v>-59980.106529648328</v>
      </c>
      <c r="I23" t="s">
        <v>28</v>
      </c>
      <c r="J23" s="2">
        <f>+Sheet1!B40</f>
        <v>0.30710008741430744</v>
      </c>
      <c r="K23">
        <v>0</v>
      </c>
    </row>
    <row r="24" spans="1:11" x14ac:dyDescent="0.2">
      <c r="A24">
        <f t="shared" si="1"/>
        <v>2.7859625904016441</v>
      </c>
      <c r="B24">
        <f t="shared" si="0"/>
        <v>17.50471921436359</v>
      </c>
      <c r="C24" s="1">
        <f t="shared" si="2"/>
        <v>57124.003077257381</v>
      </c>
      <c r="D24" s="4">
        <f t="shared" si="3"/>
        <v>1.2954274212876621E-3</v>
      </c>
      <c r="E24" s="4">
        <f t="shared" si="4"/>
        <v>-57123.548065316376</v>
      </c>
      <c r="J24" s="2">
        <v>0</v>
      </c>
      <c r="K24" s="2">
        <f>+K15</f>
        <v>-66.737145897588547</v>
      </c>
    </row>
    <row r="25" spans="1:11" x14ac:dyDescent="0.2">
      <c r="A25">
        <f t="shared" si="1"/>
        <v>2.9252607199217264</v>
      </c>
      <c r="B25">
        <f t="shared" si="0"/>
        <v>18.379955175081768</v>
      </c>
      <c r="C25" s="1">
        <f t="shared" si="2"/>
        <v>54403.475814448408</v>
      </c>
      <c r="D25" s="4">
        <f t="shared" si="3"/>
        <v>1.3602072090465067E-3</v>
      </c>
      <c r="E25" s="4">
        <f t="shared" si="4"/>
        <v>-54402.998048758978</v>
      </c>
      <c r="I25" t="s">
        <v>32</v>
      </c>
      <c r="J25" s="2">
        <f>+J17+J20</f>
        <v>22.822771235803216</v>
      </c>
      <c r="K25" s="2">
        <f>+K17+K20</f>
        <v>-7.2447200541993837</v>
      </c>
    </row>
    <row r="26" spans="1:11" x14ac:dyDescent="0.2">
      <c r="A26">
        <f t="shared" si="1"/>
        <v>3.0715237559178128</v>
      </c>
      <c r="B26">
        <f t="shared" si="0"/>
        <v>19.29895293383586</v>
      </c>
      <c r="C26" s="1">
        <f t="shared" si="2"/>
        <v>51812.480637558794</v>
      </c>
      <c r="D26" s="4">
        <f t="shared" si="3"/>
        <v>1.4282273129836889E-3</v>
      </c>
      <c r="E26" s="4">
        <f t="shared" si="4"/>
        <v>-51811.978979936721</v>
      </c>
      <c r="J26">
        <v>0</v>
      </c>
      <c r="K26" s="2">
        <f>+K25</f>
        <v>-7.2447200541993837</v>
      </c>
    </row>
    <row r="27" spans="1:11" x14ac:dyDescent="0.2">
      <c r="A27">
        <f t="shared" si="1"/>
        <v>3.2250999437137038</v>
      </c>
      <c r="B27">
        <f t="shared" si="0"/>
        <v>20.263900580527654</v>
      </c>
      <c r="C27" s="1">
        <f t="shared" si="2"/>
        <v>49344.84851055505</v>
      </c>
      <c r="D27" s="4">
        <f t="shared" si="3"/>
        <v>1.4996499580735589E-3</v>
      </c>
      <c r="E27" s="4">
        <f t="shared" si="4"/>
        <v>-49344.321765828608</v>
      </c>
      <c r="I27" t="s">
        <v>31</v>
      </c>
      <c r="J27" s="2">
        <f>+J15</f>
        <v>-21.184628906319258</v>
      </c>
      <c r="K27" s="2">
        <f>+K26</f>
        <v>-7.2447200541993837</v>
      </c>
    </row>
    <row r="28" spans="1:11" x14ac:dyDescent="0.2">
      <c r="A28">
        <f t="shared" si="1"/>
        <v>3.3863549408993889</v>
      </c>
      <c r="B28">
        <f t="shared" si="0"/>
        <v>21.277095609554035</v>
      </c>
      <c r="C28" s="1">
        <f t="shared" si="2"/>
        <v>46994.704118967122</v>
      </c>
      <c r="D28" s="4">
        <f t="shared" si="3"/>
        <v>1.5746455135172031E-3</v>
      </c>
      <c r="E28" s="4">
        <f t="shared" si="4"/>
        <v>-46994.151032115318</v>
      </c>
      <c r="J28" s="2">
        <f>+J15</f>
        <v>-21.184628906319258</v>
      </c>
      <c r="K28">
        <v>0</v>
      </c>
    </row>
    <row r="29" spans="1:11" x14ac:dyDescent="0.2">
      <c r="A29">
        <f t="shared" si="1"/>
        <v>3.5556726879443583</v>
      </c>
      <c r="B29">
        <f t="shared" si="0"/>
        <v>22.34095039003174</v>
      </c>
      <c r="C29" s="1">
        <f t="shared" si="2"/>
        <v>44756.451881046945</v>
      </c>
      <c r="D29" s="4">
        <f t="shared" si="3"/>
        <v>1.6533929051542366E-3</v>
      </c>
      <c r="E29" s="4">
        <f t="shared" si="4"/>
        <v>-44755.871134192785</v>
      </c>
      <c r="H29" s="2" t="s">
        <v>33</v>
      </c>
      <c r="J29" s="2">
        <f>+J28+J26</f>
        <v>-21.184628906319258</v>
      </c>
      <c r="K29" s="2">
        <f>+K28+K26</f>
        <v>-7.2447200541993837</v>
      </c>
    </row>
    <row r="30" spans="1:11" x14ac:dyDescent="0.2">
      <c r="A30">
        <f t="shared" si="1"/>
        <v>3.7334563223415764</v>
      </c>
      <c r="B30">
        <f t="shared" si="0"/>
        <v>23.457997909533326</v>
      </c>
      <c r="C30" s="1">
        <f t="shared" si="2"/>
        <v>42624.762624957686</v>
      </c>
      <c r="D30" s="4">
        <f t="shared" si="3"/>
        <v>1.7360800493155465E-3</v>
      </c>
      <c r="E30" s="4">
        <f t="shared" si="4"/>
        <v>-42624.152834208799</v>
      </c>
    </row>
    <row r="31" spans="1:11" x14ac:dyDescent="0.2">
      <c r="A31">
        <f t="shared" si="1"/>
        <v>3.9201291384586554</v>
      </c>
      <c r="B31">
        <f t="shared" si="0"/>
        <v>24.630897805009994</v>
      </c>
      <c r="C31" s="1">
        <f t="shared" si="2"/>
        <v>40594.560900272787</v>
      </c>
      <c r="D31" s="4">
        <f t="shared" si="3"/>
        <v>1.8229043093185111E-3</v>
      </c>
      <c r="E31" s="4">
        <f t="shared" si="4"/>
        <v>-40593.920612401511</v>
      </c>
    </row>
    <row r="32" spans="1:11" x14ac:dyDescent="0.2">
      <c r="A32">
        <f t="shared" si="1"/>
        <v>4.1161355953815884</v>
      </c>
      <c r="B32">
        <f t="shared" si="0"/>
        <v>25.862442695260494</v>
      </c>
      <c r="C32" s="1">
        <f t="shared" si="2"/>
        <v>38661.012893574072</v>
      </c>
      <c r="D32" s="4">
        <f t="shared" si="3"/>
        <v>1.9140729758867672E-3</v>
      </c>
      <c r="E32" s="4">
        <f t="shared" si="4"/>
        <v>-38660.340582528508</v>
      </c>
    </row>
    <row r="33" spans="1:10" x14ac:dyDescent="0.2">
      <c r="A33">
        <f t="shared" si="1"/>
        <v>4.3219423751506678</v>
      </c>
      <c r="B33">
        <f t="shared" si="0"/>
        <v>27.155564830023518</v>
      </c>
      <c r="C33" s="1">
        <f t="shared" si="2"/>
        <v>36819.514919376794</v>
      </c>
      <c r="D33" s="4">
        <f t="shared" si="3"/>
        <v>2.009803772864385E-3</v>
      </c>
      <c r="E33" s="4">
        <f t="shared" si="4"/>
        <v>-36818.808982613904</v>
      </c>
    </row>
    <row r="34" spans="1:10" x14ac:dyDescent="0.2">
      <c r="A34">
        <f t="shared" si="1"/>
        <v>4.5380394939082018</v>
      </c>
      <c r="B34">
        <f t="shared" si="0"/>
        <v>28.513343071524698</v>
      </c>
      <c r="C34" s="1">
        <f t="shared" si="2"/>
        <v>35065.682458978961</v>
      </c>
      <c r="D34" s="4">
        <f t="shared" si="3"/>
        <v>2.1103253896902689E-3</v>
      </c>
      <c r="E34" s="4">
        <f t="shared" si="4"/>
        <v>-35064.941213610276</v>
      </c>
      <c r="I34" s="6" t="s">
        <v>35</v>
      </c>
    </row>
    <row r="35" spans="1:10" x14ac:dyDescent="0.2">
      <c r="A35">
        <f t="shared" si="1"/>
        <v>4.7649414686036122</v>
      </c>
      <c r="B35">
        <f t="shared" si="0"/>
        <v>29.939010225100937</v>
      </c>
      <c r="C35" s="1">
        <f t="shared" si="2"/>
        <v>33395.339721137221</v>
      </c>
      <c r="D35" s="4">
        <f t="shared" si="3"/>
        <v>2.2158780422036699E-3</v>
      </c>
      <c r="E35" s="4">
        <f t="shared" si="4"/>
        <v>-33394.561399877159</v>
      </c>
      <c r="I35">
        <f>Sheet1!B5</f>
        <v>366</v>
      </c>
      <c r="J35">
        <f>I35</f>
        <v>366</v>
      </c>
    </row>
    <row r="36" spans="1:10" x14ac:dyDescent="0.2">
      <c r="A36">
        <f t="shared" si="1"/>
        <v>5.0031885420337927</v>
      </c>
      <c r="B36">
        <f t="shared" si="0"/>
        <v>31.43596073635598</v>
      </c>
      <c r="C36" s="1">
        <f t="shared" si="2"/>
        <v>31804.509699713824</v>
      </c>
      <c r="D36" s="4">
        <f t="shared" si="3"/>
        <v>2.3267140634671015E-3</v>
      </c>
      <c r="E36" s="4">
        <f t="shared" si="4"/>
        <v>-31803.692446619949</v>
      </c>
      <c r="I36">
        <v>0</v>
      </c>
      <c r="J36">
        <v>0.1</v>
      </c>
    </row>
    <row r="37" spans="1:10" x14ac:dyDescent="0.2">
      <c r="A37">
        <f t="shared" si="1"/>
        <v>5.2533479691354827</v>
      </c>
      <c r="B37">
        <f t="shared" si="0"/>
        <v>33.007758773173784</v>
      </c>
      <c r="C37" s="1">
        <f t="shared" si="2"/>
        <v>30289.404704622531</v>
      </c>
      <c r="D37" s="4">
        <f t="shared" si="3"/>
        <v>2.4430985264199232E-3</v>
      </c>
      <c r="E37" s="4">
        <f t="shared" si="4"/>
        <v>-30288.546570616581</v>
      </c>
    </row>
    <row r="38" spans="1:10" x14ac:dyDescent="0.2">
      <c r="A38">
        <f t="shared" si="1"/>
        <v>5.5160153675922574</v>
      </c>
      <c r="B38">
        <f t="shared" si="0"/>
        <v>34.65814671183248</v>
      </c>
      <c r="C38" s="1">
        <f t="shared" si="2"/>
        <v>28846.417343528439</v>
      </c>
      <c r="D38" s="4">
        <f t="shared" si="3"/>
        <v>2.5653099003159767E-3</v>
      </c>
      <c r="E38" s="4">
        <f t="shared" si="4"/>
        <v>-28845.516281686108</v>
      </c>
    </row>
    <row r="39" spans="1:10" x14ac:dyDescent="0.2">
      <c r="A39">
        <f t="shared" si="1"/>
        <v>5.7918161359718709</v>
      </c>
      <c r="B39">
        <f t="shared" si="0"/>
        <v>36.391054047424106</v>
      </c>
      <c r="C39" s="1">
        <f t="shared" si="2"/>
        <v>27472.111932829568</v>
      </c>
      <c r="D39" s="4">
        <f t="shared" si="3"/>
        <v>2.693640743053647E-3</v>
      </c>
      <c r="E39" s="4">
        <f t="shared" si="4"/>
        <v>-27471.165793426328</v>
      </c>
    </row>
    <row r="40" spans="1:10" x14ac:dyDescent="0.2">
      <c r="A40">
        <f t="shared" si="1"/>
        <v>6.0814069427704647</v>
      </c>
      <c r="B40">
        <f t="shared" si="0"/>
        <v>38.210606749795311</v>
      </c>
      <c r="C40" s="1">
        <f t="shared" si="2"/>
        <v>26163.21631747048</v>
      </c>
      <c r="D40" s="4">
        <f t="shared" si="3"/>
        <v>2.8283984316785442E-3</v>
      </c>
      <c r="E40" s="4">
        <f t="shared" si="4"/>
        <v>-26162.222842769945</v>
      </c>
    </row>
    <row r="41" spans="1:10" x14ac:dyDescent="0.2">
      <c r="A41">
        <f t="shared" si="1"/>
        <v>6.3854772899089882</v>
      </c>
      <c r="B41">
        <f t="shared" si="0"/>
        <v>40.121137087285078</v>
      </c>
      <c r="C41" s="1">
        <f t="shared" si="2"/>
        <v>24916.614080111656</v>
      </c>
      <c r="D41" s="4">
        <f t="shared" si="3"/>
        <v>2.96990593352997E-3</v>
      </c>
      <c r="E41" s="4">
        <f t="shared" si="4"/>
        <v>-24915.570898882055</v>
      </c>
    </row>
    <row r="42" spans="1:10" x14ac:dyDescent="0.2">
      <c r="A42">
        <f t="shared" si="1"/>
        <v>6.7047511544044376</v>
      </c>
      <c r="B42">
        <f t="shared" si="0"/>
        <v>42.127193941649331</v>
      </c>
      <c r="C42" s="1">
        <f t="shared" si="2"/>
        <v>23729.337121105284</v>
      </c>
      <c r="D42" s="4">
        <f t="shared" si="3"/>
        <v>3.1185026207151451E-3</v>
      </c>
      <c r="E42" s="4">
        <f t="shared" si="4"/>
        <v>-23728.241742848651</v>
      </c>
    </row>
    <row r="43" spans="1:10" x14ac:dyDescent="0.2">
      <c r="A43">
        <f t="shared" si="1"/>
        <v>7.0399887121246598</v>
      </c>
      <c r="B43">
        <f t="shared" si="0"/>
        <v>44.233553638731799</v>
      </c>
      <c r="C43" s="1">
        <f t="shared" si="2"/>
        <v>22598.558591611036</v>
      </c>
      <c r="D43" s="4">
        <f t="shared" si="3"/>
        <v>3.2745451308328153E-3</v>
      </c>
      <c r="E43" s="4">
        <f t="shared" si="4"/>
        <v>-22597.408400488694</v>
      </c>
    </row>
    <row r="44" spans="1:10" x14ac:dyDescent="0.2">
      <c r="A44">
        <f t="shared" si="1"/>
        <v>7.3919881477308929</v>
      </c>
      <c r="B44">
        <f t="shared" si="0"/>
        <v>46.445231320668391</v>
      </c>
      <c r="C44" s="1">
        <f t="shared" si="2"/>
        <v>21521.586163026477</v>
      </c>
      <c r="D44" s="4">
        <f t="shared" si="3"/>
        <v>3.4384082771338697E-3</v>
      </c>
      <c r="E44" s="4">
        <f t="shared" si="4"/>
        <v>-21520.378411463233</v>
      </c>
    </row>
    <row r="45" spans="1:10" x14ac:dyDescent="0.2">
      <c r="A45">
        <f t="shared" si="1"/>
        <v>7.7615875551174378</v>
      </c>
      <c r="B45">
        <f t="shared" si="0"/>
        <v>48.76749288670181</v>
      </c>
      <c r="C45" s="1">
        <f t="shared" si="2"/>
        <v>20495.855616707351</v>
      </c>
      <c r="D45" s="4">
        <f t="shared" si="3"/>
        <v>3.610486011605114E-3</v>
      </c>
      <c r="E45" s="4">
        <f t="shared" si="4"/>
        <v>-20494.587418655548</v>
      </c>
    </row>
    <row r="46" spans="1:10" x14ac:dyDescent="0.2">
      <c r="A46">
        <f t="shared" si="1"/>
        <v>8.1496669328733109</v>
      </c>
      <c r="B46">
        <f t="shared" si="0"/>
        <v>51.205867531036908</v>
      </c>
      <c r="C46" s="1">
        <f t="shared" si="2"/>
        <v>19518.924738715723</v>
      </c>
      <c r="D46" s="4">
        <f t="shared" si="3"/>
        <v>3.7911924447980088E-3</v>
      </c>
      <c r="E46" s="4">
        <f t="shared" si="4"/>
        <v>-19517.593062558935</v>
      </c>
    </row>
    <row r="47" spans="1:10" x14ac:dyDescent="0.2">
      <c r="A47">
        <f t="shared" si="1"/>
        <v>8.5571502795169767</v>
      </c>
      <c r="B47">
        <f t="shared" si="0"/>
        <v>53.766160907588755</v>
      </c>
      <c r="C47" s="1">
        <f t="shared" si="2"/>
        <v>18588.467505060493</v>
      </c>
      <c r="D47" s="4">
        <f t="shared" si="3"/>
        <v>3.9809629266024417E-3</v>
      </c>
      <c r="E47" s="4">
        <f t="shared" si="4"/>
        <v>-18587.069166135094</v>
      </c>
    </row>
    <row r="48" spans="1:10" x14ac:dyDescent="0.2">
      <c r="A48">
        <f t="shared" si="1"/>
        <v>8.9850077934928265</v>
      </c>
      <c r="B48">
        <f t="shared" si="0"/>
        <v>56.454468952968199</v>
      </c>
      <c r="C48" s="1">
        <f t="shared" si="2"/>
        <v>17702.268543586099</v>
      </c>
      <c r="D48" s="4">
        <f t="shared" si="3"/>
        <v>4.1802551925929146E-3</v>
      </c>
      <c r="E48" s="4">
        <f t="shared" si="4"/>
        <v>-17700.800196297281</v>
      </c>
    </row>
    <row r="49" spans="1:5" x14ac:dyDescent="0.2">
      <c r="A49">
        <f t="shared" si="1"/>
        <v>9.4342581831674686</v>
      </c>
      <c r="B49">
        <f t="shared" si="0"/>
        <v>59.277192400616613</v>
      </c>
      <c r="C49" s="1">
        <f t="shared" si="2"/>
        <v>16858.217859324635</v>
      </c>
      <c r="D49" s="4">
        <f t="shared" si="3"/>
        <v>4.3895505810579525E-3</v>
      </c>
      <c r="E49" s="4">
        <f t="shared" si="4"/>
        <v>-16856.675988831608</v>
      </c>
    </row>
    <row r="50" spans="1:5" x14ac:dyDescent="0.2">
      <c r="A50">
        <f t="shared" si="1"/>
        <v>9.9059710923258422</v>
      </c>
      <c r="B50">
        <f t="shared" si="0"/>
        <v>62.241052020647444</v>
      </c>
      <c r="C50" s="1">
        <f t="shared" si="2"/>
        <v>16054.305810753516</v>
      </c>
      <c r="D50" s="4">
        <f t="shared" si="3"/>
        <v>4.6093553263718964E-3</v>
      </c>
      <c r="E50" s="4">
        <f t="shared" si="4"/>
        <v>-16052.686724196486</v>
      </c>
    </row>
    <row r="51" spans="1:5" x14ac:dyDescent="0.2">
      <c r="A51">
        <f t="shared" si="1"/>
        <v>10.401269646942135</v>
      </c>
      <c r="B51">
        <f t="shared" si="0"/>
        <v>65.353104621679819</v>
      </c>
      <c r="C51" s="1">
        <f t="shared" si="2"/>
        <v>15288.618324998695</v>
      </c>
      <c r="D51" s="4">
        <f t="shared" si="3"/>
        <v>4.8402019349911606E-3</v>
      </c>
      <c r="E51" s="4">
        <f t="shared" si="4"/>
        <v>-15286.918142238021</v>
      </c>
    </row>
    <row r="52" spans="1:5" x14ac:dyDescent="0.2">
      <c r="A52">
        <f t="shared" si="1"/>
        <v>10.921333129289241</v>
      </c>
      <c r="B52">
        <f t="shared" si="0"/>
        <v>68.620759852763811</v>
      </c>
      <c r="C52" s="1">
        <f t="shared" si="2"/>
        <v>14559.332340592451</v>
      </c>
      <c r="D52" s="4">
        <f t="shared" si="3"/>
        <v>5.082650651066104E-3</v>
      </c>
      <c r="E52" s="4">
        <f t="shared" si="4"/>
        <v>-14557.546984427743</v>
      </c>
    </row>
    <row r="53" spans="1:5" x14ac:dyDescent="0.2">
      <c r="A53">
        <f t="shared" si="1"/>
        <v>11.467399785753704</v>
      </c>
      <c r="B53">
        <f t="shared" si="0"/>
        <v>72.051797845402007</v>
      </c>
      <c r="C53" s="1">
        <f t="shared" si="2"/>
        <v>13864.711466936747</v>
      </c>
      <c r="D53" s="4">
        <f t="shared" si="3"/>
        <v>5.3372910194682526E-3</v>
      </c>
      <c r="E53" s="4">
        <f t="shared" si="4"/>
        <v>-13862.836652770866</v>
      </c>
    </row>
    <row r="54" spans="1:5" x14ac:dyDescent="0.2">
      <c r="A54">
        <f t="shared" si="1"/>
        <v>12.04076977504139</v>
      </c>
      <c r="B54">
        <f t="shared" ref="B54:B117" si="5">2*PI()*A54</f>
        <v>75.65438773767211</v>
      </c>
      <c r="C54" s="1">
        <f t="shared" ref="C54:C117" si="6">SQRT(+$H$5^2+E54^2)</f>
        <v>13203.101850139486</v>
      </c>
      <c r="D54" s="4">
        <f t="shared" ref="D54:D117" si="7">+$H$2/C54</f>
        <v>5.6047435549562326E-3</v>
      </c>
      <c r="E54" s="4">
        <f t="shared" ref="E54:E117" si="8">B54*$H$4-1/(B54*$H$3)</f>
        <v>-13201.133075049154</v>
      </c>
    </row>
    <row r="55" spans="1:5" x14ac:dyDescent="0.2">
      <c r="A55">
        <f t="shared" si="1"/>
        <v>12.64280826379346</v>
      </c>
      <c r="B55">
        <f t="shared" si="5"/>
        <v>79.437107124555723</v>
      </c>
      <c r="C55" s="1">
        <f t="shared" si="6"/>
        <v>12572.928235382575</v>
      </c>
      <c r="D55" s="4">
        <f t="shared" si="7"/>
        <v>5.8856615272606218E-3</v>
      </c>
      <c r="E55" s="4">
        <f t="shared" si="8"/>
        <v>-12570.860766553751</v>
      </c>
    </row>
    <row r="56" spans="1:5" x14ac:dyDescent="0.2">
      <c r="A56">
        <f t="shared" si="1"/>
        <v>13.274948676983135</v>
      </c>
      <c r="B56">
        <f t="shared" si="5"/>
        <v>83.408962480783515</v>
      </c>
      <c r="C56" s="1">
        <f t="shared" si="6"/>
        <v>11972.690216448993</v>
      </c>
      <c r="D56" s="4">
        <f t="shared" si="7"/>
        <v>6.1807328730791988E-3</v>
      </c>
      <c r="E56" s="4">
        <f t="shared" si="8"/>
        <v>-11970.519078931098</v>
      </c>
    </row>
    <row r="57" spans="1:5" x14ac:dyDescent="0.2">
      <c r="A57">
        <f t="shared" si="1"/>
        <v>13.938696110832291</v>
      </c>
      <c r="B57">
        <f t="shared" si="5"/>
        <v>87.579410604822698</v>
      </c>
      <c r="C57" s="1">
        <f t="shared" si="6"/>
        <v>11400.958663482168</v>
      </c>
      <c r="D57" s="4">
        <f t="shared" si="7"/>
        <v>6.4906822473644824E-3</v>
      </c>
      <c r="E57" s="4">
        <f t="shared" si="8"/>
        <v>-11398.67862721066</v>
      </c>
    </row>
    <row r="58" spans="1:5" x14ac:dyDescent="0.2">
      <c r="A58">
        <f t="shared" si="1"/>
        <v>14.635630916373906</v>
      </c>
      <c r="B58">
        <f t="shared" si="5"/>
        <v>91.958381135063831</v>
      </c>
      <c r="C58" s="1">
        <f t="shared" si="6"/>
        <v>10856.372320475721</v>
      </c>
      <c r="D58" s="4">
        <f t="shared" si="7"/>
        <v>6.8162732278840409E-3</v>
      </c>
      <c r="E58" s="4">
        <f t="shared" si="8"/>
        <v>-10853.977886507388</v>
      </c>
    </row>
    <row r="59" spans="1:5" x14ac:dyDescent="0.2">
      <c r="A59">
        <f t="shared" si="1"/>
        <v>15.367412462192602</v>
      </c>
      <c r="B59">
        <f t="shared" si="5"/>
        <v>96.55630019181703</v>
      </c>
      <c r="C59" s="1">
        <f t="shared" si="6"/>
        <v>10337.63456439636</v>
      </c>
      <c r="D59" s="4">
        <f t="shared" si="7"/>
        <v>7.1583106888747951E-3</v>
      </c>
      <c r="E59" s="4">
        <f t="shared" si="8"/>
        <v>-10335.119950295802</v>
      </c>
    </row>
    <row r="60" spans="1:5" x14ac:dyDescent="0.2">
      <c r="A60">
        <f t="shared" si="1"/>
        <v>16.135783085302233</v>
      </c>
      <c r="B60">
        <f t="shared" si="5"/>
        <v>101.38411520140788</v>
      </c>
      <c r="C60" s="1">
        <f t="shared" si="6"/>
        <v>9843.5103182281709</v>
      </c>
      <c r="D60" s="4">
        <f t="shared" si="7"/>
        <v>7.5176433617352044E-3</v>
      </c>
      <c r="E60" s="4">
        <f t="shared" si="8"/>
        <v>-9840.8694425373033</v>
      </c>
    </row>
    <row r="61" spans="1:5" x14ac:dyDescent="0.2">
      <c r="A61">
        <f t="shared" si="1"/>
        <v>16.942572239567344</v>
      </c>
      <c r="B61">
        <f t="shared" si="5"/>
        <v>106.45332096147827</v>
      </c>
      <c r="C61" s="1">
        <f t="shared" si="6"/>
        <v>9372.8231105938412</v>
      </c>
      <c r="D61" s="4">
        <f t="shared" si="7"/>
        <v>7.8951666031507467E-3</v>
      </c>
      <c r="E61" s="4">
        <f t="shared" si="8"/>
        <v>-9370.0495763086547</v>
      </c>
    </row>
    <row r="62" spans="1:5" x14ac:dyDescent="0.2">
      <c r="A62">
        <f t="shared" si="1"/>
        <v>17.78970085154571</v>
      </c>
      <c r="B62">
        <f t="shared" si="5"/>
        <v>111.77598700955218</v>
      </c>
      <c r="C62" s="1">
        <f t="shared" si="6"/>
        <v>8924.4522749581847</v>
      </c>
      <c r="D62" s="4">
        <f t="shared" si="7"/>
        <v>8.2918253938835396E-3</v>
      </c>
      <c r="E62" s="4">
        <f t="shared" si="8"/>
        <v>-8921.5393519283607</v>
      </c>
    </row>
    <row r="63" spans="1:5" x14ac:dyDescent="0.2">
      <c r="A63">
        <f t="shared" si="1"/>
        <v>18.679185894122998</v>
      </c>
      <c r="B63">
        <f t="shared" si="5"/>
        <v>117.36478636002981</v>
      </c>
      <c r="C63" s="1">
        <f t="shared" si="6"/>
        <v>8497.3302817527292</v>
      </c>
      <c r="D63" s="4">
        <f t="shared" si="7"/>
        <v>8.7086175947413153E-3</v>
      </c>
      <c r="E63" s="4">
        <f t="shared" si="8"/>
        <v>-8494.2708879097991</v>
      </c>
    </row>
    <row r="64" spans="1:5" x14ac:dyDescent="0.2">
      <c r="A64">
        <f t="shared" si="1"/>
        <v>19.613145188829147</v>
      </c>
      <c r="B64">
        <f t="shared" si="5"/>
        <v>123.2330256780313</v>
      </c>
      <c r="C64" s="1">
        <f t="shared" si="6"/>
        <v>8090.4401970778572</v>
      </c>
      <c r="D64" s="4">
        <f t="shared" si="7"/>
        <v>9.1465974900509939E-3</v>
      </c>
      <c r="E64" s="4">
        <f t="shared" si="8"/>
        <v>-8087.2268783862619</v>
      </c>
    </row>
    <row r="65" spans="1:5" x14ac:dyDescent="0.2">
      <c r="A65">
        <f t="shared" si="1"/>
        <v>20.593802448270605</v>
      </c>
      <c r="B65">
        <f t="shared" si="5"/>
        <v>129.39467696193284</v>
      </c>
      <c r="C65" s="1">
        <f t="shared" si="6"/>
        <v>7702.8132619417265</v>
      </c>
      <c r="D65" s="4">
        <f t="shared" si="7"/>
        <v>9.6068796533886197E-3</v>
      </c>
      <c r="E65" s="4">
        <f t="shared" si="8"/>
        <v>-7699.4381709541212</v>
      </c>
    </row>
    <row r="66" spans="1:5" x14ac:dyDescent="0.2">
      <c r="A66">
        <f t="shared" si="1"/>
        <v>21.623492570684135</v>
      </c>
      <c r="B66">
        <f t="shared" si="5"/>
        <v>135.86441081002951</v>
      </c>
      <c r="C66" s="1">
        <f t="shared" si="6"/>
        <v>7333.5265862839524</v>
      </c>
      <c r="D66" s="4">
        <f t="shared" si="7"/>
        <v>1.0090643175468095E-2</v>
      </c>
      <c r="E66" s="4">
        <f t="shared" si="8"/>
        <v>-7329.9814591671075</v>
      </c>
    </row>
    <row r="67" spans="1:5" x14ac:dyDescent="0.2">
      <c r="A67">
        <f t="shared" si="1"/>
        <v>22.704667199218342</v>
      </c>
      <c r="B67">
        <f t="shared" si="5"/>
        <v>142.65763135053098</v>
      </c>
      <c r="C67" s="1">
        <f t="shared" si="6"/>
        <v>6981.7009523072365</v>
      </c>
      <c r="D67" s="4">
        <f t="shared" si="7"/>
        <v>1.0599136300093931E-2</v>
      </c>
      <c r="E67" s="4">
        <f t="shared" si="8"/>
        <v>-6977.9770841876352</v>
      </c>
    </row>
    <row r="68" spans="1:5" x14ac:dyDescent="0.2">
      <c r="A68">
        <f t="shared" ref="A68:A131" si="9">+A67*$H$300</f>
        <v>23.839900559179259</v>
      </c>
      <c r="B68">
        <f t="shared" si="5"/>
        <v>149.79051291805752</v>
      </c>
      <c r="C68" s="1">
        <f t="shared" si="6"/>
        <v>6646.4987219027116</v>
      </c>
      <c r="D68" s="4">
        <f t="shared" si="7"/>
        <v>1.1133681521090523E-2</v>
      </c>
      <c r="E68" s="4">
        <f t="shared" si="8"/>
        <v>-6642.5869403609904</v>
      </c>
    </row>
    <row r="69" spans="1:5" x14ac:dyDescent="0.2">
      <c r="A69">
        <f t="shared" si="9"/>
        <v>25.031895587138223</v>
      </c>
      <c r="B69">
        <f t="shared" si="5"/>
        <v>157.2800385639604</v>
      </c>
      <c r="C69" s="1">
        <f t="shared" si="6"/>
        <v>6327.1218432053865</v>
      </c>
      <c r="D69" s="4">
        <f t="shared" si="7"/>
        <v>1.1695681201313932E-2</v>
      </c>
      <c r="E69" s="4">
        <f t="shared" si="8"/>
        <v>-6323.0124797256831</v>
      </c>
    </row>
    <row r="70" spans="1:5" x14ac:dyDescent="0.2">
      <c r="A70">
        <f t="shared" si="9"/>
        <v>26.283490366495137</v>
      </c>
      <c r="B70">
        <f t="shared" si="5"/>
        <v>165.14404049215844</v>
      </c>
      <c r="C70" s="1">
        <f t="shared" si="6"/>
        <v>6022.8099515552631</v>
      </c>
      <c r="D70" s="4">
        <f t="shared" si="7"/>
        <v>1.2286623784449826E-2</v>
      </c>
      <c r="E70" s="4">
        <f t="shared" si="8"/>
        <v>-6018.4928107087671</v>
      </c>
    </row>
    <row r="71" spans="1:5" x14ac:dyDescent="0.2">
      <c r="A71">
        <f t="shared" si="9"/>
        <v>27.597664884819896</v>
      </c>
      <c r="B71">
        <f t="shared" si="5"/>
        <v>173.40124251676639</v>
      </c>
      <c r="C71" s="1">
        <f t="shared" si="6"/>
        <v>5732.8385603683764</v>
      </c>
      <c r="D71" s="4">
        <f t="shared" si="7"/>
        <v>1.2908090681563683E-2</v>
      </c>
      <c r="E71" s="4">
        <f t="shared" si="8"/>
        <v>-5728.3028864792541</v>
      </c>
    </row>
    <row r="72" spans="1:5" x14ac:dyDescent="0.2">
      <c r="A72">
        <f t="shared" si="9"/>
        <v>28.977548129060892</v>
      </c>
      <c r="B72">
        <f t="shared" si="5"/>
        <v>182.0713046426047</v>
      </c>
      <c r="C72" s="1">
        <f t="shared" si="6"/>
        <v>5456.51733764048</v>
      </c>
      <c r="D72" s="4">
        <f t="shared" si="7"/>
        <v>1.356176392761161E-2</v>
      </c>
      <c r="E72" s="4">
        <f t="shared" si="8"/>
        <v>-5451.7517786461212</v>
      </c>
    </row>
    <row r="73" spans="1:5" x14ac:dyDescent="0.2">
      <c r="A73">
        <f t="shared" si="9"/>
        <v>30.426425535513939</v>
      </c>
      <c r="B73">
        <f t="shared" si="5"/>
        <v>191.17486987473495</v>
      </c>
      <c r="C73" s="1">
        <f t="shared" si="6"/>
        <v>5193.1884640154867</v>
      </c>
      <c r="D73" s="4">
        <f t="shared" si="7"/>
        <v>1.4249434718720295E-2</v>
      </c>
      <c r="E73" s="4">
        <f t="shared" si="8"/>
        <v>-5188.1810321907169</v>
      </c>
    </row>
    <row r="74" spans="1:5" x14ac:dyDescent="0.2">
      <c r="A74">
        <f t="shared" si="9"/>
        <v>31.947746812289637</v>
      </c>
      <c r="B74">
        <f t="shared" si="5"/>
        <v>200.73361336847171</v>
      </c>
      <c r="C74" s="1">
        <f t="shared" si="6"/>
        <v>4942.2250685512763</v>
      </c>
      <c r="D74" s="4">
        <f t="shared" si="7"/>
        <v>1.4973012959462762E-2</v>
      </c>
      <c r="E74" s="4">
        <f t="shared" si="8"/>
        <v>-4936.9630977167199</v>
      </c>
    </row>
    <row r="75" spans="1:5" x14ac:dyDescent="0.2">
      <c r="A75">
        <f t="shared" si="9"/>
        <v>33.545134152904119</v>
      </c>
      <c r="B75">
        <f t="shared" si="5"/>
        <v>210.77029403689531</v>
      </c>
      <c r="C75" s="1">
        <f t="shared" si="6"/>
        <v>4703.029738508114</v>
      </c>
      <c r="D75" s="4">
        <f t="shared" si="7"/>
        <v>1.5734537971149241E-2</v>
      </c>
      <c r="E75" s="4">
        <f t="shared" si="8"/>
        <v>-4697.4998372849041</v>
      </c>
    </row>
    <row r="76" spans="1:5" x14ac:dyDescent="0.2">
      <c r="A76">
        <f t="shared" si="9"/>
        <v>35.222390860549325</v>
      </c>
      <c r="B76">
        <f t="shared" si="5"/>
        <v>221.30880873874005</v>
      </c>
      <c r="C76" s="1">
        <f t="shared" si="6"/>
        <v>4475.0330996703296</v>
      </c>
      <c r="D76" s="4">
        <f t="shared" si="7"/>
        <v>1.6536190537998811E-2</v>
      </c>
      <c r="E76" s="4">
        <f t="shared" si="8"/>
        <v>-4469.2211002751965</v>
      </c>
    </row>
    <row r="77" spans="1:5" x14ac:dyDescent="0.2">
      <c r="A77">
        <f t="shared" si="9"/>
        <v>36.983510403576794</v>
      </c>
      <c r="B77">
        <f t="shared" si="5"/>
        <v>232.37424917567708</v>
      </c>
      <c r="C77" s="1">
        <f t="shared" si="6"/>
        <v>4257.6924638906976</v>
      </c>
      <c r="D77" s="4">
        <f t="shared" si="7"/>
        <v>1.7380306498787957E-2</v>
      </c>
      <c r="E77" s="4">
        <f t="shared" si="8"/>
        <v>-4251.5833658851898</v>
      </c>
    </row>
    <row r="78" spans="1:5" x14ac:dyDescent="0.2">
      <c r="A78">
        <f t="shared" si="9"/>
        <v>38.832685923755633</v>
      </c>
      <c r="B78">
        <f t="shared" si="5"/>
        <v>243.99296163446093</v>
      </c>
      <c r="C78" s="1">
        <f t="shared" si="6"/>
        <v>4050.4905407202505</v>
      </c>
      <c r="D78" s="4">
        <f t="shared" si="7"/>
        <v>1.8269392128204172E-2</v>
      </c>
      <c r="E78" s="4">
        <f t="shared" si="8"/>
        <v>-4044.0684490330063</v>
      </c>
    </row>
    <row r="79" spans="1:5" x14ac:dyDescent="0.2">
      <c r="A79">
        <f t="shared" si="9"/>
        <v>40.774320219943419</v>
      </c>
      <c r="B79">
        <f t="shared" si="5"/>
        <v>256.19260971618399</v>
      </c>
      <c r="C79" s="1">
        <f t="shared" si="6"/>
        <v>3852.9342101546085</v>
      </c>
      <c r="D79" s="4">
        <f t="shared" si="7"/>
        <v>1.9206141595921662E-2</v>
      </c>
      <c r="E79" s="4">
        <f t="shared" si="8"/>
        <v>-3846.1822665832829</v>
      </c>
    </row>
    <row r="80" spans="1:5" x14ac:dyDescent="0.2">
      <c r="A80">
        <f t="shared" si="9"/>
        <v>42.81303623094059</v>
      </c>
      <c r="B80">
        <f t="shared" si="5"/>
        <v>269.00224020199323</v>
      </c>
      <c r="C80" s="1">
        <f t="shared" si="6"/>
        <v>3664.5533536927269</v>
      </c>
      <c r="D80" s="4">
        <f t="shared" si="7"/>
        <v>2.0193456843910072E-2</v>
      </c>
      <c r="E80" s="4">
        <f t="shared" si="8"/>
        <v>-3657.4536609587567</v>
      </c>
    </row>
    <row r="81" spans="1:5" x14ac:dyDescent="0.2">
      <c r="A81">
        <f t="shared" si="9"/>
        <v>44.95368804248762</v>
      </c>
      <c r="B81">
        <f t="shared" si="5"/>
        <v>282.45235221209288</v>
      </c>
      <c r="C81" s="1">
        <f t="shared" si="6"/>
        <v>3484.8997410660518</v>
      </c>
      <c r="D81" s="4">
        <f t="shared" si="7"/>
        <v>2.1234470285610842E-2</v>
      </c>
      <c r="E81" s="4">
        <f t="shared" si="8"/>
        <v>-3477.4332783365139</v>
      </c>
    </row>
    <row r="82" spans="1:5" x14ac:dyDescent="0.2">
      <c r="A82">
        <f t="shared" si="9"/>
        <v>47.201372444612005</v>
      </c>
      <c r="B82">
        <f t="shared" si="5"/>
        <v>296.57496982269754</v>
      </c>
      <c r="C82" s="1">
        <f t="shared" si="6"/>
        <v>3313.5459701571131</v>
      </c>
      <c r="D82" s="4">
        <f t="shared" si="7"/>
        <v>2.2332570806763628E-2</v>
      </c>
      <c r="E82" s="4">
        <f t="shared" si="8"/>
        <v>-3305.6924987579296</v>
      </c>
    </row>
    <row r="83" spans="1:5" x14ac:dyDescent="0.2">
      <c r="A83">
        <f t="shared" si="9"/>
        <v>49.561441066842605</v>
      </c>
      <c r="B83">
        <f t="shared" si="5"/>
        <v>311.40371831383243</v>
      </c>
      <c r="C83" s="1">
        <f t="shared" si="6"/>
        <v>3150.0844577880416</v>
      </c>
      <c r="D83" s="4">
        <f t="shared" si="7"/>
        <v>2.3491433639833921E-2</v>
      </c>
      <c r="E83" s="4">
        <f t="shared" si="8"/>
        <v>-3141.8224156049591</v>
      </c>
    </row>
    <row r="84" spans="1:5" x14ac:dyDescent="0.2">
      <c r="A84">
        <f t="shared" si="9"/>
        <v>52.039513120184736</v>
      </c>
      <c r="B84">
        <f t="shared" si="5"/>
        <v>326.97390422952407</v>
      </c>
      <c r="C84" s="1">
        <f t="shared" si="6"/>
        <v>2994.1264792234233</v>
      </c>
      <c r="D84" s="4">
        <f t="shared" si="7"/>
        <v>2.4715054795946073E-2</v>
      </c>
      <c r="E84" s="4">
        <f t="shared" si="8"/>
        <v>-2985.4328620129531</v>
      </c>
    </row>
    <row r="85" spans="1:5" x14ac:dyDescent="0.2">
      <c r="A85">
        <f t="shared" si="9"/>
        <v>54.641488776193974</v>
      </c>
      <c r="B85">
        <f t="shared" si="5"/>
        <v>343.32259944100025</v>
      </c>
      <c r="C85" s="1">
        <f t="shared" si="6"/>
        <v>2845.3012544007561</v>
      </c>
      <c r="D85" s="4">
        <f t="shared" si="7"/>
        <v>2.6007790874708277E-2</v>
      </c>
      <c r="E85" s="4">
        <f t="shared" si="8"/>
        <v>-2836.1514819019303</v>
      </c>
    </row>
    <row r="86" spans="1:5" x14ac:dyDescent="0.2">
      <c r="A86">
        <f t="shared" si="9"/>
        <v>57.373563215003678</v>
      </c>
      <c r="B86">
        <f t="shared" si="5"/>
        <v>360.48872941305029</v>
      </c>
      <c r="C86" s="1">
        <f t="shared" si="6"/>
        <v>2703.2550790786145</v>
      </c>
      <c r="D86" s="4">
        <f t="shared" si="7"/>
        <v>2.7374405239339226E-2</v>
      </c>
      <c r="E86" s="4">
        <f t="shared" si="8"/>
        <v>-2693.6228434144832</v>
      </c>
    </row>
    <row r="87" spans="1:5" x14ac:dyDescent="0.2">
      <c r="A87">
        <f t="shared" si="9"/>
        <v>60.242241375753864</v>
      </c>
      <c r="B87">
        <f t="shared" si="5"/>
        <v>378.51316588370281</v>
      </c>
      <c r="C87" s="1">
        <f t="shared" si="6"/>
        <v>2567.6504992813166</v>
      </c>
      <c r="D87" s="4">
        <f t="shared" si="7"/>
        <v>2.8820121749713424E-2</v>
      </c>
      <c r="E87" s="4">
        <f t="shared" si="8"/>
        <v>-2557.5075926494519</v>
      </c>
    </row>
    <row r="88" spans="1:5" x14ac:dyDescent="0.2">
      <c r="A88">
        <f t="shared" si="9"/>
        <v>63.254353444541557</v>
      </c>
      <c r="B88">
        <f t="shared" si="5"/>
        <v>397.43882417788797</v>
      </c>
      <c r="C88" s="1">
        <f t="shared" si="6"/>
        <v>2438.1655276244087</v>
      </c>
      <c r="D88" s="4">
        <f t="shared" si="7"/>
        <v>3.0350687499097254E-2</v>
      </c>
      <c r="E88" s="4">
        <f t="shared" si="8"/>
        <v>-2427.4816456764429</v>
      </c>
    </row>
    <row r="89" spans="1:5" x14ac:dyDescent="0.2">
      <c r="A89">
        <f t="shared" si="9"/>
        <v>66.417071116768639</v>
      </c>
      <c r="B89">
        <f t="shared" si="5"/>
        <v>417.31076538678241</v>
      </c>
      <c r="C89" s="1">
        <f t="shared" si="6"/>
        <v>2314.4929003340494</v>
      </c>
      <c r="D89" s="4">
        <f t="shared" si="7"/>
        <v>3.1972446313972114E-2</v>
      </c>
      <c r="E89" s="4">
        <f t="shared" si="8"/>
        <v>-2303.2354169074251</v>
      </c>
    </row>
    <row r="90" spans="1:5" x14ac:dyDescent="0.2">
      <c r="A90">
        <f t="shared" si="9"/>
        <v>69.737924672607079</v>
      </c>
      <c r="B90">
        <f t="shared" si="5"/>
        <v>438.17630365612155</v>
      </c>
      <c r="C90" s="1">
        <f t="shared" si="6"/>
        <v>2196.3393740337506</v>
      </c>
      <c r="D90" s="4">
        <f t="shared" si="7"/>
        <v>3.3692425166559375E-2</v>
      </c>
      <c r="E90" s="4">
        <f t="shared" si="8"/>
        <v>-2184.473081988187</v>
      </c>
    </row>
    <row r="91" spans="1:5" x14ac:dyDescent="0.2">
      <c r="A91">
        <f t="shared" si="9"/>
        <v>73.22482090623744</v>
      </c>
      <c r="B91">
        <f t="shared" si="5"/>
        <v>460.08511883892766</v>
      </c>
      <c r="C91" s="1">
        <f t="shared" si="6"/>
        <v>2083.4250616749787</v>
      </c>
      <c r="D91" s="4">
        <f t="shared" si="7"/>
        <v>3.5518436137322536E-2</v>
      </c>
      <c r="E91" s="4">
        <f t="shared" si="8"/>
        <v>-2070.9118734546355</v>
      </c>
    </row>
    <row r="92" spans="1:5" x14ac:dyDescent="0.2">
      <c r="A92">
        <f t="shared" si="9"/>
        <v>76.886061951549308</v>
      </c>
      <c r="B92">
        <f t="shared" si="5"/>
        <v>483.08937478087404</v>
      </c>
      <c r="C92" s="1">
        <f t="shared" si="6"/>
        <v>1975.4828073485314</v>
      </c>
      <c r="D92" s="4">
        <f t="shared" si="7"/>
        <v>3.7459197176877429E-2</v>
      </c>
      <c r="E92" s="4">
        <f t="shared" si="8"/>
        <v>-1962.2814074769283</v>
      </c>
    </row>
    <row r="93" spans="1:5" x14ac:dyDescent="0.2">
      <c r="A93">
        <f t="shared" si="9"/>
        <v>80.730365049126775</v>
      </c>
      <c r="B93">
        <f t="shared" si="5"/>
        <v>507.24384351991773</v>
      </c>
      <c r="C93" s="1">
        <f t="shared" si="6"/>
        <v>1872.2576001511077</v>
      </c>
      <c r="D93" s="4">
        <f t="shared" si="7"/>
        <v>3.9524475688616542E-2</v>
      </c>
      <c r="E93" s="4">
        <f t="shared" si="8"/>
        <v>-1858.3230400884518</v>
      </c>
    </row>
    <row r="94" spans="1:5" x14ac:dyDescent="0.2">
      <c r="A94">
        <f t="shared" si="9"/>
        <v>84.766883301583121</v>
      </c>
      <c r="B94">
        <f t="shared" si="5"/>
        <v>532.60603569591365</v>
      </c>
      <c r="C94" s="1">
        <f t="shared" si="6"/>
        <v>1773.5060278227347</v>
      </c>
      <c r="D94" s="4">
        <f t="shared" si="7"/>
        <v>4.1725259930944218E-2</v>
      </c>
      <c r="E94" s="4">
        <f t="shared" si="8"/>
        <v>-1758.7892513668528</v>
      </c>
    </row>
    <row r="95" spans="1:5" x14ac:dyDescent="0.2">
      <c r="A95">
        <f t="shared" si="9"/>
        <v>89.005227466662276</v>
      </c>
      <c r="B95">
        <f t="shared" si="5"/>
        <v>559.23633748070938</v>
      </c>
      <c r="C95" s="1">
        <f t="shared" si="6"/>
        <v>1678.9957715522289</v>
      </c>
      <c r="D95" s="4">
        <f t="shared" si="7"/>
        <v>4.4073964481510942E-2</v>
      </c>
      <c r="E95" s="4">
        <f t="shared" si="8"/>
        <v>-1663.4430561008887</v>
      </c>
    </row>
    <row r="96" spans="1:5" x14ac:dyDescent="0.2">
      <c r="A96">
        <f t="shared" si="9"/>
        <v>93.455488839995397</v>
      </c>
      <c r="B96">
        <f t="shared" si="5"/>
        <v>587.19815435474482</v>
      </c>
      <c r="C96" s="1">
        <f t="shared" si="6"/>
        <v>1588.5051442198203</v>
      </c>
      <c r="D96" s="4">
        <f t="shared" si="7"/>
        <v>4.6584677594068744E-2</v>
      </c>
      <c r="E96" s="4">
        <f t="shared" si="8"/>
        <v>-1572.0574395399274</v>
      </c>
    </row>
    <row r="97" spans="1:5" x14ac:dyDescent="0.2">
      <c r="A97">
        <f t="shared" si="9"/>
        <v>98.128263281995174</v>
      </c>
      <c r="B97">
        <f t="shared" si="5"/>
        <v>616.55806207248213</v>
      </c>
      <c r="C97" s="1">
        <f t="shared" si="6"/>
        <v>1501.8226754782659</v>
      </c>
      <c r="D97" s="4">
        <f t="shared" si="7"/>
        <v>4.9273460314769972E-2</v>
      </c>
      <c r="E97" s="4">
        <f t="shared" si="8"/>
        <v>-1484.4148168826316</v>
      </c>
    </row>
    <row r="98" spans="1:5" x14ac:dyDescent="0.2">
      <c r="A98">
        <f t="shared" si="9"/>
        <v>103.03467644609493</v>
      </c>
      <c r="B98">
        <f t="shared" si="5"/>
        <v>647.38596517610631</v>
      </c>
      <c r="C98" s="1">
        <f t="shared" si="6"/>
        <v>1418.7467485642878</v>
      </c>
      <c r="D98" s="4">
        <f t="shared" si="7"/>
        <v>5.215870984365948E-2</v>
      </c>
      <c r="E98" s="4">
        <f t="shared" si="8"/>
        <v>-1400.3065152179142</v>
      </c>
    </row>
    <row r="99" spans="1:5" x14ac:dyDescent="0.2">
      <c r="A99">
        <f t="shared" si="9"/>
        <v>108.18641026839968</v>
      </c>
      <c r="B99">
        <f t="shared" si="5"/>
        <v>679.75526343491163</v>
      </c>
      <c r="C99" s="1">
        <f t="shared" si="6"/>
        <v>1339.0852957196653</v>
      </c>
      <c r="D99" s="4">
        <f t="shared" si="7"/>
        <v>5.5261603003586221E-2</v>
      </c>
      <c r="E99" s="4">
        <f t="shared" si="8"/>
        <v>-1319.532276684668</v>
      </c>
    </row>
    <row r="100" spans="1:5" x14ac:dyDescent="0.2">
      <c r="A100">
        <f t="shared" si="9"/>
        <v>113.59573078181967</v>
      </c>
      <c r="B100">
        <f t="shared" si="5"/>
        <v>713.74302660665717</v>
      </c>
      <c r="C100" s="1">
        <f t="shared" si="6"/>
        <v>1262.6555617845195</v>
      </c>
      <c r="D100" s="4">
        <f t="shared" si="7"/>
        <v>5.8606640036824698E-2</v>
      </c>
      <c r="E100" s="4">
        <f t="shared" si="8"/>
        <v>-1241.8997816673375</v>
      </c>
    </row>
    <row r="101" spans="1:5" x14ac:dyDescent="0.2">
      <c r="A101">
        <f t="shared" si="9"/>
        <v>119.27551732091065</v>
      </c>
      <c r="B101">
        <f t="shared" si="5"/>
        <v>749.43017793699005</v>
      </c>
      <c r="C101" s="1">
        <f t="shared" si="6"/>
        <v>1189.2839491911309</v>
      </c>
      <c r="D101" s="4">
        <f t="shared" si="7"/>
        <v>6.2222314570317468E-2</v>
      </c>
      <c r="E101" s="4">
        <f t="shared" si="8"/>
        <v>-1167.2241908920721</v>
      </c>
    </row>
    <row r="102" spans="1:5" x14ac:dyDescent="0.2">
      <c r="A102">
        <f t="shared" si="9"/>
        <v>125.23929318695619</v>
      </c>
      <c r="B102">
        <f t="shared" si="5"/>
        <v>786.90168683383956</v>
      </c>
      <c r="C102" s="1">
        <f t="shared" si="6"/>
        <v>1118.8059626541726</v>
      </c>
      <c r="D102" s="4">
        <f t="shared" si="7"/>
        <v>6.6141942812360299E-2</v>
      </c>
      <c r="E102" s="4">
        <f t="shared" si="8"/>
        <v>-1095.3277053332167</v>
      </c>
    </row>
    <row r="103" spans="1:5" x14ac:dyDescent="0.2">
      <c r="A103">
        <f t="shared" si="9"/>
        <v>131.50125784630401</v>
      </c>
      <c r="B103">
        <f t="shared" si="5"/>
        <v>826.24677117553165</v>
      </c>
      <c r="C103" s="1">
        <f t="shared" si="6"/>
        <v>1051.0662789408852</v>
      </c>
      <c r="D103" s="4">
        <f t="shared" si="7"/>
        <v>7.0404694244940155E-2</v>
      </c>
      <c r="E103" s="4">
        <f t="shared" si="8"/>
        <v>-1026.039142882297</v>
      </c>
    </row>
    <row r="104" spans="1:5" x14ac:dyDescent="0.2">
      <c r="A104">
        <f t="shared" si="9"/>
        <v>138.07632073861922</v>
      </c>
      <c r="B104">
        <f t="shared" si="5"/>
        <v>867.55910973430821</v>
      </c>
      <c r="C104" s="1">
        <f t="shared" si="6"/>
        <v>985.91897713455023</v>
      </c>
      <c r="D104" s="4">
        <f t="shared" si="7"/>
        <v>7.5056877609833331E-2</v>
      </c>
      <c r="E104" s="4">
        <f t="shared" si="8"/>
        <v>-959.19353077157371</v>
      </c>
    </row>
    <row r="105" spans="1:5" x14ac:dyDescent="0.2">
      <c r="A105">
        <f t="shared" si="9"/>
        <v>144.98013677555019</v>
      </c>
      <c r="B105">
        <f t="shared" si="5"/>
        <v>910.93706522102377</v>
      </c>
      <c r="C105" s="1">
        <f t="shared" si="6"/>
        <v>923.22797916591571</v>
      </c>
      <c r="D105" s="4">
        <f t="shared" si="7"/>
        <v>8.0153550011401106E-2</v>
      </c>
      <c r="E105" s="4">
        <f t="shared" si="8"/>
        <v>-894.6317127817349</v>
      </c>
    </row>
    <row r="106" spans="1:5" x14ac:dyDescent="0.2">
      <c r="A106">
        <f t="shared" si="9"/>
        <v>152.22914361432771</v>
      </c>
      <c r="B106">
        <f t="shared" si="5"/>
        <v>956.48391848207496</v>
      </c>
      <c r="C106" s="1">
        <f t="shared" si="6"/>
        <v>862.86777119374233</v>
      </c>
      <c r="D106" s="4">
        <f t="shared" si="7"/>
        <v>8.5760533039290626E-2</v>
      </c>
      <c r="E106" s="4">
        <f t="shared" si="8"/>
        <v>-832.19997029851936</v>
      </c>
    </row>
    <row r="107" spans="1:5" x14ac:dyDescent="0.2">
      <c r="A107">
        <f t="shared" si="9"/>
        <v>159.84060079504411</v>
      </c>
      <c r="B107">
        <f t="shared" si="5"/>
        <v>1004.3081144061789</v>
      </c>
      <c r="C107" s="1">
        <f t="shared" si="6"/>
        <v>804.72450691145605</v>
      </c>
      <c r="D107" s="4">
        <f t="shared" si="7"/>
        <v>9.1956936025240535E-2</v>
      </c>
      <c r="E107" s="4">
        <f t="shared" si="8"/>
        <v>-771.74965631601424</v>
      </c>
    </row>
    <row r="108" spans="1:5" x14ac:dyDescent="0.2">
      <c r="A108">
        <f t="shared" si="9"/>
        <v>167.83263083479633</v>
      </c>
      <c r="B108">
        <f t="shared" si="5"/>
        <v>1054.5235201264879</v>
      </c>
      <c r="C108" s="1">
        <f t="shared" si="6"/>
        <v>748.69763905484308</v>
      </c>
      <c r="D108" s="4">
        <f t="shared" si="7"/>
        <v>9.8838297518097834E-2</v>
      </c>
      <c r="E108" s="4">
        <f t="shared" si="8"/>
        <v>-713.13684151521443</v>
      </c>
    </row>
    <row r="109" spans="1:5" x14ac:dyDescent="0.2">
      <c r="A109">
        <f t="shared" si="9"/>
        <v>176.22426237653616</v>
      </c>
      <c r="B109">
        <f t="shared" si="5"/>
        <v>1107.2496961328125</v>
      </c>
      <c r="C109" s="1">
        <f t="shared" si="6"/>
        <v>694.70229305652663</v>
      </c>
      <c r="D109" s="4">
        <f t="shared" si="7"/>
        <v>0.10652044874419143</v>
      </c>
      <c r="E109" s="4">
        <f t="shared" si="8"/>
        <v>-656.22197157516462</v>
      </c>
    </row>
    <row r="110" spans="1:5" x14ac:dyDescent="0.2">
      <c r="A110">
        <f t="shared" si="9"/>
        <v>185.03547549536299</v>
      </c>
      <c r="B110">
        <f t="shared" si="5"/>
        <v>1162.6121809394531</v>
      </c>
      <c r="C110" s="1">
        <f t="shared" si="6"/>
        <v>642.67269894703645</v>
      </c>
      <c r="D110" s="4">
        <f t="shared" si="7"/>
        <v>0.11514414743498921</v>
      </c>
      <c r="E110" s="4">
        <f t="shared" si="8"/>
        <v>-600.86953490077042</v>
      </c>
    </row>
    <row r="111" spans="1:5" x14ac:dyDescent="0.2">
      <c r="A111">
        <f t="shared" si="9"/>
        <v>194.28724927013116</v>
      </c>
      <c r="B111">
        <f t="shared" si="5"/>
        <v>1220.7427899864258</v>
      </c>
      <c r="C111" s="1">
        <f t="shared" si="6"/>
        <v>592.56715253632387</v>
      </c>
      <c r="D111" s="4">
        <f t="shared" si="7"/>
        <v>0.12488036112576095</v>
      </c>
      <c r="E111" s="4">
        <f t="shared" si="8"/>
        <v>-546.9477399761397</v>
      </c>
    </row>
    <row r="112" spans="1:5" x14ac:dyDescent="0.2">
      <c r="A112">
        <f t="shared" si="9"/>
        <v>204.00161173363773</v>
      </c>
      <c r="B112">
        <f t="shared" si="5"/>
        <v>1281.7799294857473</v>
      </c>
      <c r="C112" s="1">
        <f t="shared" si="6"/>
        <v>544.37521147884081</v>
      </c>
      <c r="D112" s="4">
        <f t="shared" si="7"/>
        <v>0.13593565327666704</v>
      </c>
      <c r="E112" s="4">
        <f t="shared" si="8"/>
        <v>-494.32820157526174</v>
      </c>
    </row>
    <row r="113" spans="1:5" x14ac:dyDescent="0.2">
      <c r="A113">
        <f t="shared" si="9"/>
        <v>214.20169232031964</v>
      </c>
      <c r="B113">
        <f t="shared" si="5"/>
        <v>1345.8689259600349</v>
      </c>
      <c r="C113" s="1">
        <f t="shared" si="6"/>
        <v>498.12818206038128</v>
      </c>
      <c r="D113" s="4">
        <f t="shared" si="7"/>
        <v>0.14855614009614496</v>
      </c>
      <c r="E113" s="4">
        <f t="shared" si="8"/>
        <v>-442.88563508289627</v>
      </c>
    </row>
    <row r="114" spans="1:5" x14ac:dyDescent="0.2">
      <c r="A114">
        <f t="shared" si="9"/>
        <v>224.91177693633563</v>
      </c>
      <c r="B114">
        <f t="shared" si="5"/>
        <v>1413.1623722580366</v>
      </c>
      <c r="C114" s="1">
        <f t="shared" si="6"/>
        <v>453.91445580780015</v>
      </c>
      <c r="D114" s="4">
        <f t="shared" si="7"/>
        <v>0.16302631267450454</v>
      </c>
      <c r="E114" s="4">
        <f t="shared" si="8"/>
        <v>-392.49755819787129</v>
      </c>
    </row>
    <row r="115" spans="1:5" x14ac:dyDescent="0.2">
      <c r="A115">
        <f t="shared" si="9"/>
        <v>236.15736578315241</v>
      </c>
      <c r="B115">
        <f t="shared" si="5"/>
        <v>1483.8204908709383</v>
      </c>
      <c r="C115" s="1">
        <f t="shared" si="6"/>
        <v>411.90191242771402</v>
      </c>
      <c r="D115" s="4">
        <f t="shared" si="7"/>
        <v>0.17965442200510903</v>
      </c>
      <c r="E115" s="4">
        <f t="shared" si="8"/>
        <v>-343.04399930855544</v>
      </c>
    </row>
    <row r="116" spans="1:5" x14ac:dyDescent="0.2">
      <c r="A116">
        <f t="shared" si="9"/>
        <v>247.96523407231004</v>
      </c>
      <c r="B116">
        <f t="shared" si="5"/>
        <v>1558.0115154144853</v>
      </c>
      <c r="C116" s="1">
        <f t="shared" si="6"/>
        <v>372.37025443371886</v>
      </c>
      <c r="D116" s="4">
        <f t="shared" si="7"/>
        <v>0.1987269367488424</v>
      </c>
      <c r="E116" s="4">
        <f t="shared" si="8"/>
        <v>-294.40721184616473</v>
      </c>
    </row>
    <row r="117" spans="1:5" x14ac:dyDescent="0.2">
      <c r="A117">
        <f t="shared" si="9"/>
        <v>260.36349577592557</v>
      </c>
      <c r="B117">
        <f t="shared" si="5"/>
        <v>1635.9120911852099</v>
      </c>
      <c r="C117" s="1">
        <f t="shared" si="6"/>
        <v>335.75608412752655</v>
      </c>
      <c r="D117" s="4">
        <f t="shared" si="7"/>
        <v>0.22039809104961264</v>
      </c>
      <c r="E117" s="4">
        <f t="shared" si="8"/>
        <v>-246.47139393578863</v>
      </c>
    </row>
    <row r="118" spans="1:5" x14ac:dyDescent="0.2">
      <c r="A118">
        <f t="shared" si="9"/>
        <v>273.38167056472184</v>
      </c>
      <c r="B118">
        <f t="shared" ref="B118:B181" si="10">2*PI()*A118</f>
        <v>1717.7076957444704</v>
      </c>
      <c r="C118" s="1">
        <f t="shared" ref="C118:C181" si="11">SQRT(+$H$5^2+E118^2)</f>
        <v>302.71064604761523</v>
      </c>
      <c r="D118" s="4">
        <f t="shared" ref="D118:D181" si="12">+$H$2/C118</f>
        <v>0.24445787079573039</v>
      </c>
      <c r="E118" s="4">
        <f t="shared" ref="E118:E181" si="13">B118*$H$4-1/(B118*$H$3)</f>
        <v>-199.12241267764057</v>
      </c>
    </row>
    <row r="119" spans="1:5" x14ac:dyDescent="0.2">
      <c r="A119">
        <f t="shared" si="9"/>
        <v>287.05075409295796</v>
      </c>
      <c r="B119">
        <f t="shared" si="10"/>
        <v>1803.5930805316939</v>
      </c>
      <c r="C119" s="1">
        <f t="shared" si="11"/>
        <v>274.15928056973712</v>
      </c>
      <c r="D119" s="4">
        <f t="shared" si="12"/>
        <v>0.26991608617522916</v>
      </c>
      <c r="E119" s="4">
        <f t="shared" si="13"/>
        <v>-152.24753240205843</v>
      </c>
    </row>
    <row r="120" spans="1:5" x14ac:dyDescent="0.2">
      <c r="A120">
        <f t="shared" si="9"/>
        <v>301.40329179760585</v>
      </c>
      <c r="B120">
        <f t="shared" si="10"/>
        <v>1893.7727345582784</v>
      </c>
      <c r="C120" s="1">
        <f t="shared" si="11"/>
        <v>251.32433458137672</v>
      </c>
      <c r="D120" s="4">
        <f t="shared" si="12"/>
        <v>0.29444025037710553</v>
      </c>
      <c r="E120" s="4">
        <f t="shared" si="13"/>
        <v>-105.73514625124318</v>
      </c>
    </row>
    <row r="121" spans="1:5" x14ac:dyDescent="0.2">
      <c r="A121">
        <f t="shared" si="9"/>
        <v>316.47345638748612</v>
      </c>
      <c r="B121">
        <f t="shared" si="10"/>
        <v>1988.4613712861924</v>
      </c>
      <c r="C121" s="1">
        <f t="shared" si="11"/>
        <v>235.62940689376185</v>
      </c>
      <c r="D121" s="4">
        <f t="shared" si="12"/>
        <v>0.31405248171491751</v>
      </c>
      <c r="E121" s="4">
        <f t="shared" si="13"/>
        <v>-59.474510448645049</v>
      </c>
    </row>
    <row r="122" spans="1:5" x14ac:dyDescent="0.2">
      <c r="A122">
        <f t="shared" si="9"/>
        <v>332.29712920686046</v>
      </c>
      <c r="B122">
        <f t="shared" si="10"/>
        <v>2087.8844398505021</v>
      </c>
      <c r="C122" s="1">
        <f t="shared" si="11"/>
        <v>228.39082482157528</v>
      </c>
      <c r="D122" s="4">
        <f t="shared" si="12"/>
        <v>0.32400601056461303</v>
      </c>
      <c r="E122" s="4">
        <f t="shared" si="13"/>
        <v>-13.355480623305652</v>
      </c>
    </row>
    <row r="123" spans="1:5" x14ac:dyDescent="0.2">
      <c r="A123">
        <f t="shared" si="9"/>
        <v>348.91198566720351</v>
      </c>
      <c r="B123">
        <f t="shared" si="10"/>
        <v>2192.2786618430273</v>
      </c>
      <c r="C123" s="1">
        <f t="shared" si="11"/>
        <v>230.33750777235076</v>
      </c>
      <c r="D123" s="4">
        <f t="shared" si="12"/>
        <v>0.3212676941574637</v>
      </c>
      <c r="E123" s="4">
        <f t="shared" si="13"/>
        <v>32.731750438645065</v>
      </c>
    </row>
    <row r="124" spans="1:5" x14ac:dyDescent="0.2">
      <c r="A124">
        <f t="shared" si="9"/>
        <v>366.35758495056371</v>
      </c>
      <c r="B124">
        <f t="shared" si="10"/>
        <v>2301.8925949351787</v>
      </c>
      <c r="C124" s="1">
        <f t="shared" si="11"/>
        <v>241.26484011673179</v>
      </c>
      <c r="D124" s="4">
        <f t="shared" si="12"/>
        <v>0.30671688408554015</v>
      </c>
      <c r="E124" s="4">
        <f t="shared" si="13"/>
        <v>78.896914239735338</v>
      </c>
    </row>
    <row r="125" spans="1:5" x14ac:dyDescent="0.2">
      <c r="A125">
        <f t="shared" si="9"/>
        <v>384.6754641980919</v>
      </c>
      <c r="B125">
        <f t="shared" si="10"/>
        <v>2416.9872246819382</v>
      </c>
      <c r="C125" s="1">
        <f t="shared" si="11"/>
        <v>260.13754904488934</v>
      </c>
      <c r="D125" s="4">
        <f t="shared" si="12"/>
        <v>0.28446489279112319</v>
      </c>
      <c r="E125" s="4">
        <f t="shared" si="13"/>
        <v>125.2499278366347</v>
      </c>
    </row>
    <row r="126" spans="1:5" x14ac:dyDescent="0.2">
      <c r="A126">
        <f t="shared" si="9"/>
        <v>403.9092374079965</v>
      </c>
      <c r="B126">
        <f t="shared" si="10"/>
        <v>2537.8365859160349</v>
      </c>
      <c r="C126" s="1">
        <f t="shared" si="11"/>
        <v>285.54160341102988</v>
      </c>
      <c r="D126" s="4">
        <f t="shared" si="12"/>
        <v>0.25915663117391297</v>
      </c>
      <c r="E126" s="4">
        <f t="shared" si="13"/>
        <v>171.90115554743039</v>
      </c>
    </row>
    <row r="127" spans="1:5" x14ac:dyDescent="0.2">
      <c r="A127">
        <f t="shared" si="9"/>
        <v>424.10469927839637</v>
      </c>
      <c r="B127">
        <f t="shared" si="10"/>
        <v>2664.7284152118368</v>
      </c>
      <c r="C127" s="1">
        <f t="shared" si="11"/>
        <v>316.11424150785729</v>
      </c>
      <c r="D127" s="4">
        <f t="shared" si="12"/>
        <v>0.23409258515852305</v>
      </c>
      <c r="E127" s="4">
        <f t="shared" si="13"/>
        <v>218.96167172381547</v>
      </c>
    </row>
    <row r="128" spans="1:5" x14ac:dyDescent="0.2">
      <c r="A128">
        <f t="shared" si="9"/>
        <v>445.30993424231622</v>
      </c>
      <c r="B128">
        <f t="shared" si="10"/>
        <v>2797.9648359724288</v>
      </c>
      <c r="C128" s="1">
        <f t="shared" si="11"/>
        <v>350.75554284061553</v>
      </c>
      <c r="D128" s="4">
        <f t="shared" si="12"/>
        <v>0.21097314500209008</v>
      </c>
      <c r="E128" s="4">
        <f t="shared" si="13"/>
        <v>266.54352521382862</v>
      </c>
    </row>
    <row r="129" spans="1:5" x14ac:dyDescent="0.2">
      <c r="A129">
        <f t="shared" si="9"/>
        <v>467.57543095443202</v>
      </c>
      <c r="B129">
        <f t="shared" si="10"/>
        <v>2937.8630777710505</v>
      </c>
      <c r="C129" s="1">
        <f t="shared" si="11"/>
        <v>388.6616285000253</v>
      </c>
      <c r="D129" s="4">
        <f t="shared" si="12"/>
        <v>0.19039697920679913</v>
      </c>
      <c r="E129" s="4">
        <f t="shared" si="13"/>
        <v>314.76000614482723</v>
      </c>
    </row>
    <row r="130" spans="1:5" x14ac:dyDescent="0.2">
      <c r="A130">
        <f t="shared" si="9"/>
        <v>490.95420250215363</v>
      </c>
      <c r="B130">
        <f t="shared" si="10"/>
        <v>3084.7562316596031</v>
      </c>
      <c r="C130" s="1">
        <f t="shared" si="11"/>
        <v>429.27909537278492</v>
      </c>
      <c r="D130" s="4">
        <f t="shared" si="12"/>
        <v>0.17238202558113988</v>
      </c>
      <c r="E130" s="4">
        <f t="shared" si="13"/>
        <v>363.72591566188487</v>
      </c>
    </row>
    <row r="131" spans="1:5" x14ac:dyDescent="0.2">
      <c r="A131">
        <f t="shared" si="9"/>
        <v>515.50191262726139</v>
      </c>
      <c r="B131">
        <f t="shared" si="10"/>
        <v>3238.9940432425838</v>
      </c>
      <c r="C131" s="1">
        <f t="shared" si="11"/>
        <v>472.2436727120712</v>
      </c>
      <c r="D131" s="4">
        <f t="shared" si="12"/>
        <v>0.1566987643794607</v>
      </c>
      <c r="E131" s="4">
        <f t="shared" si="13"/>
        <v>413.55783926385175</v>
      </c>
    </row>
    <row r="132" spans="1:5" x14ac:dyDescent="0.2">
      <c r="A132">
        <f t="shared" ref="A132:A195" si="14">+A131*$H$300</f>
        <v>541.27700825862451</v>
      </c>
      <c r="B132">
        <f t="shared" si="10"/>
        <v>3400.9437454047129</v>
      </c>
      <c r="C132" s="1">
        <f t="shared" si="11"/>
        <v>517.32736833224908</v>
      </c>
      <c r="D132" s="4">
        <f t="shared" si="12"/>
        <v>0.14304288643873589</v>
      </c>
      <c r="E132" s="4">
        <f t="shared" si="13"/>
        <v>464.37442438787531</v>
      </c>
    </row>
    <row r="133" spans="1:5" x14ac:dyDescent="0.2">
      <c r="A133">
        <f t="shared" si="14"/>
        <v>568.34085867155579</v>
      </c>
      <c r="B133">
        <f t="shared" si="10"/>
        <v>3570.9909326749489</v>
      </c>
      <c r="C133" s="1">
        <f t="shared" si="11"/>
        <v>564.39901144941996</v>
      </c>
      <c r="D133" s="4">
        <f t="shared" si="12"/>
        <v>0.13111291568346714</v>
      </c>
      <c r="E133" s="4">
        <f t="shared" si="13"/>
        <v>516.29666290329874</v>
      </c>
    </row>
    <row r="134" spans="1:5" x14ac:dyDescent="0.2">
      <c r="A134">
        <f t="shared" si="14"/>
        <v>596.75790160513361</v>
      </c>
      <c r="B134">
        <f t="shared" si="10"/>
        <v>3749.5404793086968</v>
      </c>
      <c r="C134" s="1">
        <f t="shared" si="11"/>
        <v>613.39646948772395</v>
      </c>
      <c r="D134" s="4">
        <f t="shared" si="12"/>
        <v>0.12063975533116592</v>
      </c>
      <c r="E134" s="4">
        <f t="shared" si="13"/>
        <v>569.44817918753961</v>
      </c>
    </row>
    <row r="135" spans="1:5" x14ac:dyDescent="0.2">
      <c r="A135">
        <f t="shared" si="14"/>
        <v>626.59579668539027</v>
      </c>
      <c r="B135">
        <f t="shared" si="10"/>
        <v>3937.0175032741313</v>
      </c>
      <c r="C135" s="1">
        <f t="shared" si="11"/>
        <v>664.30753158190237</v>
      </c>
      <c r="D135" s="4">
        <f t="shared" si="12"/>
        <v>0.11139419091604345</v>
      </c>
      <c r="E135" s="4">
        <f t="shared" si="13"/>
        <v>623.95552446984573</v>
      </c>
    </row>
    <row r="136" spans="1:5" x14ac:dyDescent="0.2">
      <c r="A136">
        <f t="shared" si="14"/>
        <v>657.92558651965976</v>
      </c>
      <c r="B136">
        <f t="shared" si="10"/>
        <v>4133.8683784378381</v>
      </c>
      <c r="C136" s="1">
        <f t="shared" si="11"/>
        <v>717.15683984048951</v>
      </c>
      <c r="D136" s="4">
        <f t="shared" si="12"/>
        <v>0.1031852391123525</v>
      </c>
      <c r="E136" s="4">
        <f t="shared" si="13"/>
        <v>679.94847814374691</v>
      </c>
    </row>
    <row r="137" spans="1:5" x14ac:dyDescent="0.2">
      <c r="A137">
        <f t="shared" si="14"/>
        <v>690.82186584564283</v>
      </c>
      <c r="B137">
        <f t="shared" si="10"/>
        <v>4340.56179735973</v>
      </c>
      <c r="C137" s="1">
        <f t="shared" si="11"/>
        <v>771.99694291636479</v>
      </c>
      <c r="D137" s="4">
        <f t="shared" si="12"/>
        <v>9.5855301862272896E-2</v>
      </c>
      <c r="E137" s="4">
        <f t="shared" si="13"/>
        <v>737.56035676560941</v>
      </c>
    </row>
    <row r="138" spans="1:5" x14ac:dyDescent="0.2">
      <c r="A138">
        <f t="shared" si="14"/>
        <v>725.36295913792503</v>
      </c>
      <c r="B138">
        <f t="shared" si="10"/>
        <v>4557.5898872277176</v>
      </c>
      <c r="C138" s="1">
        <f t="shared" si="11"/>
        <v>828.90214471163119</v>
      </c>
      <c r="D138" s="4">
        <f t="shared" si="12"/>
        <v>8.9274711704050477E-2</v>
      </c>
      <c r="E138" s="4">
        <f t="shared" si="13"/>
        <v>796.92833147500914</v>
      </c>
    </row>
    <row r="139" spans="1:5" x14ac:dyDescent="0.2">
      <c r="A139">
        <f t="shared" si="14"/>
        <v>761.63110709482135</v>
      </c>
      <c r="B139">
        <f t="shared" si="10"/>
        <v>4785.4693815891033</v>
      </c>
      <c r="C139" s="1">
        <f t="shared" si="11"/>
        <v>887.96425627492772</v>
      </c>
      <c r="D139" s="4">
        <f t="shared" si="12"/>
        <v>8.3336687796911085E-2</v>
      </c>
      <c r="E139" s="4">
        <f t="shared" si="13"/>
        <v>858.19375459268258</v>
      </c>
    </row>
    <row r="140" spans="1:5" x14ac:dyDescent="0.2">
      <c r="A140">
        <f t="shared" si="14"/>
        <v>799.71266244956246</v>
      </c>
      <c r="B140">
        <f t="shared" si="10"/>
        <v>5024.7428506685592</v>
      </c>
      <c r="C140" s="1">
        <f t="shared" si="11"/>
        <v>949.28965571858441</v>
      </c>
      <c r="D140" s="4">
        <f t="shared" si="12"/>
        <v>7.7953024721399894E-2</v>
      </c>
      <c r="E140" s="4">
        <f t="shared" si="13"/>
        <v>921.50249617367206</v>
      </c>
    </row>
    <row r="141" spans="1:5" x14ac:dyDescent="0.2">
      <c r="A141">
        <f t="shared" si="14"/>
        <v>839.69829557204059</v>
      </c>
      <c r="B141">
        <f t="shared" si="10"/>
        <v>5275.9799932019869</v>
      </c>
      <c r="C141" s="1">
        <f t="shared" si="11"/>
        <v>1012.9972581837108</v>
      </c>
      <c r="D141" s="4">
        <f t="shared" si="12"/>
        <v>7.3050543229189899E-2</v>
      </c>
      <c r="E141" s="4">
        <f t="shared" si="13"/>
        <v>987.00529131697954</v>
      </c>
    </row>
    <row r="142" spans="1:5" x14ac:dyDescent="0.2">
      <c r="A142">
        <f t="shared" si="14"/>
        <v>881.68321035064264</v>
      </c>
      <c r="B142">
        <f t="shared" si="10"/>
        <v>5539.7789928620859</v>
      </c>
      <c r="C142" s="1">
        <f t="shared" si="11"/>
        <v>1079.2171278985761</v>
      </c>
      <c r="D142" s="4">
        <f t="shared" si="12"/>
        <v>6.8568222359564376E-2</v>
      </c>
      <c r="E142" s="4">
        <f t="shared" si="13"/>
        <v>1054.8580990586609</v>
      </c>
    </row>
    <row r="143" spans="1:5" x14ac:dyDescent="0.2">
      <c r="A143">
        <f t="shared" si="14"/>
        <v>925.76737086817479</v>
      </c>
      <c r="B143">
        <f t="shared" si="10"/>
        <v>5816.7679425051911</v>
      </c>
      <c r="C143" s="1">
        <f t="shared" si="11"/>
        <v>1148.089550220709</v>
      </c>
      <c r="D143" s="4">
        <f t="shared" si="12"/>
        <v>6.4454902481931156E-2</v>
      </c>
      <c r="E143" s="4">
        <f t="shared" si="13"/>
        <v>1125.222473702863</v>
      </c>
    </row>
    <row r="144" spans="1:5" x14ac:dyDescent="0.2">
      <c r="A144">
        <f t="shared" si="14"/>
        <v>972.05573941158355</v>
      </c>
      <c r="B144">
        <f t="shared" si="10"/>
        <v>6107.6063396304507</v>
      </c>
      <c r="C144" s="1">
        <f t="shared" si="11"/>
        <v>1219.7644385991312</v>
      </c>
      <c r="D144" s="4">
        <f t="shared" si="12"/>
        <v>6.0667451565473693E-2</v>
      </c>
      <c r="E144" s="4">
        <f t="shared" si="13"/>
        <v>1198.2659494749291</v>
      </c>
    </row>
    <row r="145" spans="1:5" x14ac:dyDescent="0.2">
      <c r="A145">
        <f t="shared" si="14"/>
        <v>1020.6585263821628</v>
      </c>
      <c r="B145">
        <f t="shared" si="10"/>
        <v>6412.9866566119736</v>
      </c>
      <c r="C145" s="1">
        <f t="shared" si="11"/>
        <v>1294.4009896509613</v>
      </c>
      <c r="D145" s="4">
        <f t="shared" si="12"/>
        <v>5.716930116065061E-2</v>
      </c>
      <c r="E145" s="4">
        <f t="shared" si="13"/>
        <v>1274.1624394124117</v>
      </c>
    </row>
    <row r="146" spans="1:5" x14ac:dyDescent="0.2">
      <c r="A146">
        <f t="shared" si="14"/>
        <v>1071.6914527012709</v>
      </c>
      <c r="B146">
        <f t="shared" si="10"/>
        <v>6733.6359894425723</v>
      </c>
      <c r="C146" s="1">
        <f t="shared" si="11"/>
        <v>1372.1675254788177</v>
      </c>
      <c r="D146" s="4">
        <f t="shared" si="12"/>
        <v>5.3929275125628492E-2</v>
      </c>
      <c r="E146" s="4">
        <f t="shared" si="13"/>
        <v>1353.0926494437333</v>
      </c>
    </row>
    <row r="147" spans="1:5" x14ac:dyDescent="0.2">
      <c r="A147">
        <f t="shared" si="14"/>
        <v>1125.2760253363344</v>
      </c>
      <c r="B147">
        <f t="shared" si="10"/>
        <v>7070.3177889147</v>
      </c>
      <c r="C147" s="1">
        <f t="shared" si="11"/>
        <v>1453.241480134122</v>
      </c>
      <c r="D147" s="4">
        <f t="shared" si="12"/>
        <v>5.0920649466439961E-2</v>
      </c>
      <c r="E147" s="4">
        <f t="shared" si="13"/>
        <v>1435.2445086403966</v>
      </c>
    </row>
    <row r="148" spans="1:5" x14ac:dyDescent="0.2">
      <c r="A148">
        <f t="shared" si="14"/>
        <v>1181.5398266031511</v>
      </c>
      <c r="B148">
        <f t="shared" si="10"/>
        <v>7423.8336783604354</v>
      </c>
      <c r="C148" s="1">
        <f t="shared" si="11"/>
        <v>1537.8094994635185</v>
      </c>
      <c r="D148" s="4">
        <f t="shared" si="12"/>
        <v>4.8120394643039792E-2</v>
      </c>
      <c r="E148" s="4">
        <f t="shared" si="13"/>
        <v>1520.8136166671568</v>
      </c>
    </row>
    <row r="149" spans="1:5" x14ac:dyDescent="0.2">
      <c r="A149">
        <f t="shared" si="14"/>
        <v>1240.6168179333088</v>
      </c>
      <c r="B149">
        <f t="shared" si="10"/>
        <v>7795.0253622784576</v>
      </c>
      <c r="C149" s="1">
        <f t="shared" si="11"/>
        <v>1626.0676322309864</v>
      </c>
      <c r="D149" s="4">
        <f t="shared" si="12"/>
        <v>4.5508562210583463E-2</v>
      </c>
      <c r="E149" s="4">
        <f t="shared" si="13"/>
        <v>1610.0037094955051</v>
      </c>
    </row>
    <row r="150" spans="1:5" x14ac:dyDescent="0.2">
      <c r="A150">
        <f t="shared" si="14"/>
        <v>1302.6476588299743</v>
      </c>
      <c r="B150">
        <f t="shared" si="10"/>
        <v>8184.7766303923809</v>
      </c>
      <c r="C150" s="1">
        <f t="shared" si="11"/>
        <v>1718.2215965548346</v>
      </c>
      <c r="D150" s="4">
        <f t="shared" si="12"/>
        <v>4.306778598777692E-2</v>
      </c>
      <c r="E150" s="4">
        <f t="shared" si="13"/>
        <v>1703.0271444893192</v>
      </c>
    </row>
    <row r="151" spans="1:5" x14ac:dyDescent="0.2">
      <c r="A151">
        <f t="shared" si="14"/>
        <v>1367.780041771473</v>
      </c>
      <c r="B151">
        <f t="shared" si="10"/>
        <v>8594.0154619120003</v>
      </c>
      <c r="C151" s="1">
        <f t="shared" si="11"/>
        <v>1814.4871101151152</v>
      </c>
      <c r="D151" s="4">
        <f t="shared" si="12"/>
        <v>4.0782874448364238E-2</v>
      </c>
      <c r="E151" s="4">
        <f t="shared" si="13"/>
        <v>1800.1054060176316</v>
      </c>
    </row>
    <row r="152" spans="1:5" x14ac:dyDescent="0.2">
      <c r="A152">
        <f t="shared" si="14"/>
        <v>1436.1690438600467</v>
      </c>
      <c r="B152">
        <f t="shared" si="10"/>
        <v>9023.7162350075996</v>
      </c>
      <c r="C152" s="1">
        <f t="shared" si="11"/>
        <v>1915.090275797555</v>
      </c>
      <c r="D152" s="4">
        <f t="shared" si="12"/>
        <v>3.8640476083657255E-2</v>
      </c>
      <c r="E152" s="4">
        <f t="shared" si="13"/>
        <v>1901.4696327983665</v>
      </c>
    </row>
    <row r="153" spans="1:5" x14ac:dyDescent="0.2">
      <c r="A153">
        <f t="shared" si="14"/>
        <v>1507.9774960530492</v>
      </c>
      <c r="B153">
        <f t="shared" si="10"/>
        <v>9474.9020467579812</v>
      </c>
      <c r="C153" s="1">
        <f t="shared" si="11"/>
        <v>2020.2680168017753</v>
      </c>
      <c r="D153" s="4">
        <f t="shared" si="12"/>
        <v>3.6628803398643682E-2</v>
      </c>
      <c r="E153" s="4">
        <f t="shared" si="13"/>
        <v>2007.3611682286221</v>
      </c>
    </row>
    <row r="154" spans="1:5" x14ac:dyDescent="0.2">
      <c r="A154">
        <f t="shared" si="14"/>
        <v>1583.3763708557017</v>
      </c>
      <c r="B154">
        <f t="shared" si="10"/>
        <v>9948.6471490958811</v>
      </c>
      <c r="C154" s="1">
        <f t="shared" si="11"/>
        <v>2130.2685569999512</v>
      </c>
      <c r="D154" s="4">
        <f t="shared" si="12"/>
        <v>3.4737404237996129E-2</v>
      </c>
      <c r="E154" s="4">
        <f t="shared" si="13"/>
        <v>2118.0321350118024</v>
      </c>
    </row>
    <row r="155" spans="1:5" x14ac:dyDescent="0.2">
      <c r="A155">
        <f t="shared" si="14"/>
        <v>1662.5451893984869</v>
      </c>
      <c r="B155">
        <f t="shared" si="10"/>
        <v>10446.079506550675</v>
      </c>
      <c r="C155" s="1">
        <f t="shared" si="11"/>
        <v>2245.3519436577371</v>
      </c>
      <c r="D155" s="4">
        <f t="shared" si="12"/>
        <v>3.2956971493498723E-2</v>
      </c>
      <c r="E155" s="4">
        <f t="shared" si="13"/>
        <v>2233.746035449773</v>
      </c>
    </row>
    <row r="156" spans="1:5" x14ac:dyDescent="0.2">
      <c r="A156">
        <f t="shared" si="14"/>
        <v>1745.6724488684113</v>
      </c>
      <c r="B156">
        <f t="shared" si="10"/>
        <v>10968.383481878209</v>
      </c>
      <c r="C156" s="1">
        <f t="shared" si="11"/>
        <v>2365.7906106420119</v>
      </c>
      <c r="D156" s="4">
        <f t="shared" si="12"/>
        <v>3.1279184077883541E-2</v>
      </c>
      <c r="E156" s="4">
        <f t="shared" si="13"/>
        <v>2354.7783788292909</v>
      </c>
    </row>
    <row r="157" spans="1:5" x14ac:dyDescent="0.2">
      <c r="A157">
        <f t="shared" si="14"/>
        <v>1832.9560713118319</v>
      </c>
      <c r="B157">
        <f t="shared" si="10"/>
        <v>11516.80265597212</v>
      </c>
      <c r="C157" s="1">
        <f t="shared" si="11"/>
        <v>2491.8699810246767</v>
      </c>
      <c r="D157" s="4">
        <f t="shared" si="12"/>
        <v>2.9696573482365485E-2</v>
      </c>
      <c r="E157" s="4">
        <f t="shared" si="13"/>
        <v>2481.4173373964973</v>
      </c>
    </row>
    <row r="158" spans="1:5" x14ac:dyDescent="0.2">
      <c r="A158">
        <f t="shared" si="14"/>
        <v>1924.6038748774236</v>
      </c>
      <c r="B158">
        <f t="shared" si="10"/>
        <v>12092.642788770727</v>
      </c>
      <c r="C158" s="1">
        <f t="shared" si="11"/>
        <v>2623.8891086090821</v>
      </c>
      <c r="D158" s="4">
        <f t="shared" si="12"/>
        <v>2.8202411358469046E-2</v>
      </c>
      <c r="E158" s="4">
        <f t="shared" si="13"/>
        <v>2613.9644324813148</v>
      </c>
    </row>
    <row r="159" spans="1:5" x14ac:dyDescent="0.2">
      <c r="A159">
        <f t="shared" si="14"/>
        <v>2020.8340686212948</v>
      </c>
      <c r="B159">
        <f t="shared" si="10"/>
        <v>12697.274928209263</v>
      </c>
      <c r="C159" s="1">
        <f t="shared" si="11"/>
        <v>2762.1613583994817</v>
      </c>
      <c r="D159" s="4">
        <f t="shared" si="12"/>
        <v>2.6790614449432044E-2</v>
      </c>
      <c r="E159" s="4">
        <f t="shared" si="13"/>
        <v>2752.7352524053726</v>
      </c>
    </row>
    <row r="160" spans="1:5" x14ac:dyDescent="0.2">
      <c r="A160">
        <f t="shared" si="14"/>
        <v>2121.8757720523595</v>
      </c>
      <c r="B160">
        <f t="shared" si="10"/>
        <v>13332.138674619726</v>
      </c>
      <c r="C160" s="1">
        <f t="shared" si="11"/>
        <v>2907.0151264362357</v>
      </c>
      <c r="D160" s="4">
        <f t="shared" si="12"/>
        <v>2.5455663896292821E-2</v>
      </c>
      <c r="E160" s="4">
        <f t="shared" si="13"/>
        <v>2898.0602038827769</v>
      </c>
    </row>
    <row r="161" spans="1:5" x14ac:dyDescent="0.2">
      <c r="A161">
        <f t="shared" si="14"/>
        <v>2227.9695606549776</v>
      </c>
      <c r="B161">
        <f t="shared" si="10"/>
        <v>13998.745608350713</v>
      </c>
      <c r="C161" s="1">
        <f t="shared" si="11"/>
        <v>3058.7945997536654</v>
      </c>
      <c r="D161" s="4">
        <f t="shared" si="12"/>
        <v>2.4192536499822337E-2</v>
      </c>
      <c r="E161" s="4">
        <f t="shared" si="13"/>
        <v>3050.28529870276</v>
      </c>
    </row>
    <row r="162" spans="1:5" x14ac:dyDescent="0.2">
      <c r="A162">
        <f t="shared" si="14"/>
        <v>2339.3680386877268</v>
      </c>
      <c r="B162">
        <f t="shared" si="10"/>
        <v>14698.682888768251</v>
      </c>
      <c r="C162" s="1">
        <f t="shared" si="11"/>
        <v>3217.860557501067</v>
      </c>
      <c r="D162" s="4">
        <f t="shared" si="12"/>
        <v>2.2996645963262959E-2</v>
      </c>
      <c r="E162" s="4">
        <f t="shared" si="13"/>
        <v>3209.7729775672728</v>
      </c>
    </row>
    <row r="163" spans="1:5" x14ac:dyDescent="0.2">
      <c r="A163">
        <f t="shared" si="14"/>
        <v>2456.3364406221131</v>
      </c>
      <c r="B163">
        <f t="shared" si="10"/>
        <v>15433.617033206663</v>
      </c>
      <c r="C163" s="1">
        <f t="shared" si="11"/>
        <v>3384.5912145132734</v>
      </c>
      <c r="D163" s="4">
        <f t="shared" si="12"/>
        <v>2.186379249661962E-2</v>
      </c>
      <c r="E163" s="4">
        <f t="shared" si="13"/>
        <v>3376.9029730450407</v>
      </c>
    </row>
    <row r="164" spans="1:5" x14ac:dyDescent="0.2">
      <c r="A164">
        <f t="shared" si="14"/>
        <v>2579.1532626532189</v>
      </c>
      <c r="B164">
        <f t="shared" si="10"/>
        <v>16205.297884866997</v>
      </c>
      <c r="C164" s="1">
        <f t="shared" si="11"/>
        <v>3559.383108835264</v>
      </c>
      <c r="D164" s="4">
        <f t="shared" si="12"/>
        <v>2.0790119449719757E-2</v>
      </c>
      <c r="E164" s="4">
        <f t="shared" si="13"/>
        <v>3552.0732136967263</v>
      </c>
    </row>
    <row r="165" spans="1:5" x14ac:dyDescent="0.2">
      <c r="A165">
        <f t="shared" si="14"/>
        <v>2708.1109257858798</v>
      </c>
      <c r="B165">
        <f t="shared" si="10"/>
        <v>17015.562779110347</v>
      </c>
      <c r="C165" s="1">
        <f t="shared" si="11"/>
        <v>3742.6520349030725</v>
      </c>
      <c r="D165" s="4">
        <f t="shared" si="12"/>
        <v>1.9772075872908784E-2</v>
      </c>
      <c r="E165" s="4">
        <f t="shared" si="13"/>
        <v>3735.7007715238797</v>
      </c>
    </row>
    <row r="166" spans="1:5" x14ac:dyDescent="0.2">
      <c r="A166">
        <f t="shared" si="14"/>
        <v>2843.5164720751741</v>
      </c>
      <c r="B166">
        <f t="shared" si="10"/>
        <v>17866.340918065867</v>
      </c>
      <c r="C166" s="1">
        <f t="shared" si="11"/>
        <v>3934.834024266444</v>
      </c>
      <c r="D166" s="4">
        <f t="shared" si="12"/>
        <v>1.8806384092349495E-2</v>
      </c>
      <c r="E166" s="4">
        <f t="shared" si="13"/>
        <v>3928.2228549975189</v>
      </c>
    </row>
    <row r="167" spans="1:5" x14ac:dyDescent="0.2">
      <c r="A167">
        <f t="shared" si="14"/>
        <v>2985.6922956789331</v>
      </c>
      <c r="B167">
        <f t="shared" si="10"/>
        <v>18759.657963969163</v>
      </c>
      <c r="C167" s="1">
        <f t="shared" si="11"/>
        <v>4136.3863759117112</v>
      </c>
      <c r="D167" s="4">
        <f t="shared" si="12"/>
        <v>1.7890011540251598E-2</v>
      </c>
      <c r="E167" s="4">
        <f t="shared" si="13"/>
        <v>4130.0978500306765</v>
      </c>
    </row>
    <row r="168" spans="1:5" x14ac:dyDescent="0.2">
      <c r="A168">
        <f t="shared" si="14"/>
        <v>3134.9769104628799</v>
      </c>
      <c r="B168">
        <f t="shared" si="10"/>
        <v>19697.64086216762</v>
      </c>
      <c r="C168" s="1">
        <f t="shared" si="11"/>
        <v>4347.7887384098394</v>
      </c>
      <c r="D168" s="4">
        <f t="shared" si="12"/>
        <v>1.7020146205876774E-2</v>
      </c>
      <c r="E168" s="4">
        <f t="shared" si="13"/>
        <v>4341.8064113734299</v>
      </c>
    </row>
    <row r="169" spans="1:5" x14ac:dyDescent="0.2">
      <c r="A169">
        <f t="shared" si="14"/>
        <v>3291.7257559860241</v>
      </c>
      <c r="B169">
        <f t="shared" si="10"/>
        <v>20682.522905276004</v>
      </c>
      <c r="C169" s="1">
        <f t="shared" si="11"/>
        <v>4569.5442462772153</v>
      </c>
      <c r="D169" s="4">
        <f t="shared" si="12"/>
        <v>1.6194175176285342E-2</v>
      </c>
      <c r="E169" s="4">
        <f t="shared" si="13"/>
        <v>4563.8526070289781</v>
      </c>
    </row>
    <row r="170" spans="1:5" x14ac:dyDescent="0.2">
      <c r="A170">
        <f t="shared" si="14"/>
        <v>3456.3120437853254</v>
      </c>
      <c r="B170">
        <f t="shared" si="10"/>
        <v>21716.649050539803</v>
      </c>
      <c r="C170" s="1">
        <f t="shared" si="11"/>
        <v>4802.1807130977604</v>
      </c>
      <c r="D170" s="4">
        <f t="shared" si="12"/>
        <v>1.5409665820815091E-2</v>
      </c>
      <c r="E170" s="4">
        <f t="shared" si="13"/>
        <v>4796.7651184155466</v>
      </c>
    </row>
    <row r="171" spans="1:5" x14ac:dyDescent="0.2">
      <c r="A171">
        <f t="shared" si="14"/>
        <v>3629.1276459745918</v>
      </c>
      <c r="B171">
        <f t="shared" si="10"/>
        <v>22802.481503066796</v>
      </c>
      <c r="C171" s="1">
        <f t="shared" si="11"/>
        <v>5046.2518841163328</v>
      </c>
      <c r="D171" s="4">
        <f t="shared" si="12"/>
        <v>1.4664349243628453E-2</v>
      </c>
      <c r="E171" s="4">
        <f t="shared" si="13"/>
        <v>5041.0984991316764</v>
      </c>
    </row>
    <row r="172" spans="1:5" x14ac:dyDescent="0.2">
      <c r="A172">
        <f t="shared" si="14"/>
        <v>3810.5840282733216</v>
      </c>
      <c r="B172">
        <f t="shared" si="10"/>
        <v>23942.605578220137</v>
      </c>
      <c r="C172" s="1">
        <f t="shared" si="11"/>
        <v>5302.3387511763813</v>
      </c>
      <c r="D172" s="4">
        <f t="shared" si="12"/>
        <v>1.3956105687057867E-2</v>
      </c>
      <c r="E172" s="4">
        <f t="shared" si="13"/>
        <v>5297.4344953219297</v>
      </c>
    </row>
    <row r="173" spans="1:5" x14ac:dyDescent="0.2">
      <c r="A173">
        <f t="shared" si="14"/>
        <v>4001.1132296869878</v>
      </c>
      <c r="B173">
        <f t="shared" si="10"/>
        <v>25139.735857131142</v>
      </c>
      <c r="C173" s="1">
        <f t="shared" si="11"/>
        <v>5571.0509330410332</v>
      </c>
      <c r="D173" s="4">
        <f t="shared" si="12"/>
        <v>1.3282951617102898E-2</v>
      </c>
      <c r="E173" s="4">
        <f t="shared" si="13"/>
        <v>5566.3834307867583</v>
      </c>
    </row>
    <row r="174" spans="1:5" x14ac:dyDescent="0.2">
      <c r="A174">
        <f t="shared" si="14"/>
        <v>4201.1688911713372</v>
      </c>
      <c r="B174">
        <f t="shared" si="10"/>
        <v>26396.7226499877</v>
      </c>
      <c r="C174" s="1">
        <f t="shared" si="11"/>
        <v>5853.0281243071004</v>
      </c>
      <c r="D174" s="4">
        <f t="shared" si="12"/>
        <v>1.2643028263042961E-2</v>
      </c>
      <c r="E174" s="4">
        <f t="shared" si="13"/>
        <v>5848.585660134413</v>
      </c>
    </row>
    <row r="175" spans="1:5" x14ac:dyDescent="0.2">
      <c r="A175">
        <f t="shared" si="14"/>
        <v>4411.2273357299046</v>
      </c>
      <c r="B175">
        <f t="shared" si="10"/>
        <v>27716.558782487089</v>
      </c>
      <c r="C175" s="1">
        <f t="shared" si="11"/>
        <v>6148.9416162969619</v>
      </c>
      <c r="D175" s="4">
        <f t="shared" si="12"/>
        <v>1.2034591417142866E-2</v>
      </c>
      <c r="E175" s="4">
        <f t="shared" si="13"/>
        <v>6144.7130934347697</v>
      </c>
    </row>
    <row r="176" spans="1:5" x14ac:dyDescent="0.2">
      <c r="A176">
        <f t="shared" si="14"/>
        <v>4631.7887025164</v>
      </c>
      <c r="B176">
        <f t="shared" si="10"/>
        <v>29102.386721611445</v>
      </c>
      <c r="C176" s="1">
        <f t="shared" si="11"/>
        <v>6459.4958934947945</v>
      </c>
      <c r="D176" s="4">
        <f t="shared" si="12"/>
        <v>1.1456002328993452E-2</v>
      </c>
      <c r="E176" s="4">
        <f t="shared" si="13"/>
        <v>6455.4707960052083</v>
      </c>
    </row>
    <row r="177" spans="1:5" x14ac:dyDescent="0.2">
      <c r="A177">
        <f t="shared" si="14"/>
        <v>4863.3781376422203</v>
      </c>
      <c r="B177">
        <f t="shared" si="10"/>
        <v>30557.506057692019</v>
      </c>
      <c r="C177" s="1">
        <f t="shared" si="11"/>
        <v>6785.4303092819382</v>
      </c>
      <c r="D177" s="4">
        <f t="shared" si="12"/>
        <v>1.0905719553080338E-2</v>
      </c>
      <c r="E177" s="4">
        <f t="shared" si="13"/>
        <v>6781.598667137564</v>
      </c>
    </row>
    <row r="178" spans="1:5" x14ac:dyDescent="0.2">
      <c r="A178">
        <f t="shared" si="14"/>
        <v>5106.5470445243318</v>
      </c>
      <c r="B178">
        <f t="shared" si="10"/>
        <v>32085.381360576623</v>
      </c>
      <c r="C178" s="1">
        <f t="shared" si="11"/>
        <v>7127.5208449220627</v>
      </c>
      <c r="D178" s="4">
        <f t="shared" si="12"/>
        <v>1.0382291628472842E-2</v>
      </c>
      <c r="E178" s="4">
        <f t="shared" si="13"/>
        <v>7123.8732017631046</v>
      </c>
    </row>
    <row r="179" spans="1:5" x14ac:dyDescent="0.2">
      <c r="A179">
        <f t="shared" si="14"/>
        <v>5361.8743967505488</v>
      </c>
      <c r="B179">
        <f t="shared" si="10"/>
        <v>33689.650428605455</v>
      </c>
      <c r="C179" s="1">
        <f t="shared" si="11"/>
        <v>7486.58195595095</v>
      </c>
      <c r="D179" s="4">
        <f t="shared" si="12"/>
        <v>9.8843504866968999E-3</v>
      </c>
      <c r="E179" s="4">
        <f t="shared" si="13"/>
        <v>7483.1093392499852</v>
      </c>
    </row>
    <row r="180" spans="1:5" x14ac:dyDescent="0.2">
      <c r="A180">
        <f t="shared" si="14"/>
        <v>5629.9681165880766</v>
      </c>
      <c r="B180">
        <f t="shared" si="10"/>
        <v>35374.132950035731</v>
      </c>
      <c r="C180" s="1">
        <f t="shared" si="11"/>
        <v>7863.4685103388356</v>
      </c>
      <c r="D180" s="4">
        <f t="shared" si="12"/>
        <v>9.4106054984140017E-3</v>
      </c>
      <c r="E180" s="4">
        <f t="shared" si="13"/>
        <v>7860.1624037350821</v>
      </c>
    </row>
    <row r="181" spans="1:5" x14ac:dyDescent="0.2">
      <c r="A181">
        <f t="shared" si="14"/>
        <v>5911.4665224174805</v>
      </c>
      <c r="B181">
        <f t="shared" si="10"/>
        <v>37142.839597537517</v>
      </c>
      <c r="C181" s="1">
        <f t="shared" si="11"/>
        <v>8259.0778230158976</v>
      </c>
      <c r="D181" s="4">
        <f t="shared" si="12"/>
        <v>8.959838081895934E-3</v>
      </c>
      <c r="E181" s="4">
        <f t="shared" si="13"/>
        <v>8255.9301406100221</v>
      </c>
    </row>
    <row r="182" spans="1:5" x14ac:dyDescent="0.2">
      <c r="A182">
        <f t="shared" si="14"/>
        <v>6207.0398485383548</v>
      </c>
      <c r="B182">
        <f t="shared" ref="B182:B245" si="15">2*PI()*A182</f>
        <v>38999.981577414394</v>
      </c>
      <c r="C182" s="1">
        <f t="shared" ref="C182:C245" si="16">SQRT(+$H$5^2+E182^2)</f>
        <v>8674.351791584586</v>
      </c>
      <c r="D182" s="4">
        <f t="shared" ref="D182:D245" si="17">+$H$2/C182</f>
        <v>8.5308968068128193E-3</v>
      </c>
      <c r="E182" s="4">
        <f t="shared" ref="E182:E245" si="18">B182*$H$4-1/(B182*$H$3)</f>
        <v>8671.3548540102256</v>
      </c>
    </row>
    <row r="183" spans="1:5" x14ac:dyDescent="0.2">
      <c r="A183">
        <f t="shared" si="14"/>
        <v>6517.3918409652724</v>
      </c>
      <c r="B183">
        <f t="shared" si="15"/>
        <v>40949.980656285115</v>
      </c>
      <c r="C183" s="1">
        <f t="shared" si="16"/>
        <v>9110.2791382862706</v>
      </c>
      <c r="D183" s="4">
        <f t="shared" si="17"/>
        <v>8.122692935830296E-3</v>
      </c>
      <c r="E183" s="4">
        <f t="shared" si="18"/>
        <v>9107.425650396166</v>
      </c>
    </row>
    <row r="184" spans="1:5" x14ac:dyDescent="0.2">
      <c r="A184">
        <f t="shared" si="14"/>
        <v>6843.2614330135366</v>
      </c>
      <c r="B184">
        <f t="shared" si="15"/>
        <v>42997.479689099375</v>
      </c>
      <c r="C184" s="1">
        <f t="shared" si="16"/>
        <v>9567.8977635453866</v>
      </c>
      <c r="D184" s="4">
        <f t="shared" si="17"/>
        <v>7.7341963541821207E-3</v>
      </c>
      <c r="E184" s="4">
        <f t="shared" si="18"/>
        <v>9565.1807935687666</v>
      </c>
    </row>
    <row r="185" spans="1:5" x14ac:dyDescent="0.2">
      <c r="A185">
        <f t="shared" si="14"/>
        <v>7185.4245046642136</v>
      </c>
      <c r="B185">
        <f t="shared" si="15"/>
        <v>45147.353673554346</v>
      </c>
      <c r="C185" s="1">
        <f t="shared" si="16"/>
        <v>10048.297216681907</v>
      </c>
      <c r="D185" s="4">
        <f t="shared" si="17"/>
        <v>7.3644318439493638E-3</v>
      </c>
      <c r="E185" s="4">
        <f t="shared" si="18"/>
        <v>10045.710176726052</v>
      </c>
    </row>
    <row r="186" spans="1:5" x14ac:dyDescent="0.2">
      <c r="A186">
        <f t="shared" si="14"/>
        <v>7544.6957298974248</v>
      </c>
      <c r="B186">
        <f t="shared" si="15"/>
        <v>47404.721357232062</v>
      </c>
      <c r="C186" s="1">
        <f t="shared" si="16"/>
        <v>10552.621289663959</v>
      </c>
      <c r="D186" s="4">
        <f t="shared" si="17"/>
        <v>7.0124756654046929E-3</v>
      </c>
      <c r="E186" s="4">
        <f t="shared" si="18"/>
        <v>10550.157917446973</v>
      </c>
    </row>
    <row r="187" spans="1:5" x14ac:dyDescent="0.2">
      <c r="A187">
        <f t="shared" si="14"/>
        <v>7921.9305163922963</v>
      </c>
      <c r="B187">
        <f t="shared" si="15"/>
        <v>49774.957425093671</v>
      </c>
      <c r="C187" s="1">
        <f t="shared" si="16"/>
        <v>11082.070740066765</v>
      </c>
      <c r="D187" s="4">
        <f t="shared" si="17"/>
        <v>6.67745241261239E-3</v>
      </c>
      <c r="E187" s="4">
        <f t="shared" si="18"/>
        <v>11079.725081780862</v>
      </c>
    </row>
    <row r="188" spans="1:5" x14ac:dyDescent="0.2">
      <c r="A188">
        <f t="shared" si="14"/>
        <v>8318.027042211912</v>
      </c>
      <c r="B188">
        <f t="shared" si="15"/>
        <v>52263.705296348358</v>
      </c>
      <c r="C188" s="1">
        <f t="shared" si="16"/>
        <v>11637.906149713182</v>
      </c>
      <c r="D188" s="4">
        <f t="shared" si="17"/>
        <v>6.3585321146298933E-3</v>
      </c>
      <c r="E188" s="4">
        <f t="shared" si="18"/>
        <v>11635.672543928516</v>
      </c>
    </row>
    <row r="189" spans="1:5" x14ac:dyDescent="0.2">
      <c r="A189">
        <f t="shared" si="14"/>
        <v>8733.9283943225073</v>
      </c>
      <c r="B189">
        <f t="shared" si="15"/>
        <v>54876.890561165776</v>
      </c>
      <c r="C189" s="1">
        <f t="shared" si="16"/>
        <v>12221.450925795225</v>
      </c>
      <c r="D189" s="4">
        <f t="shared" si="17"/>
        <v>6.0549275572355961E-3</v>
      </c>
      <c r="E189" s="4">
        <f t="shared" si="18"/>
        <v>12219.323988323617</v>
      </c>
    </row>
    <row r="190" spans="1:5" x14ac:dyDescent="0.2">
      <c r="A190">
        <f t="shared" si="14"/>
        <v>9170.6248140386324</v>
      </c>
      <c r="B190">
        <f t="shared" si="15"/>
        <v>57620.735089224057</v>
      </c>
      <c r="C190" s="1">
        <f t="shared" si="16"/>
        <v>12834.094451616222</v>
      </c>
      <c r="D190" s="4">
        <f t="shared" si="17"/>
        <v>5.765891803194657E-3</v>
      </c>
      <c r="E190" s="4">
        <f t="shared" si="18"/>
        <v>12832.069061262346</v>
      </c>
    </row>
    <row r="191" spans="1:5" x14ac:dyDescent="0.2">
      <c r="A191">
        <f t="shared" si="14"/>
        <v>9629.1560547405643</v>
      </c>
      <c r="B191">
        <f t="shared" si="15"/>
        <v>60501.771843685267</v>
      </c>
      <c r="C191" s="1">
        <f t="shared" si="16"/>
        <v>13477.295394450277</v>
      </c>
      <c r="D191" s="4">
        <f t="shared" si="17"/>
        <v>5.4907158917413025E-3</v>
      </c>
      <c r="E191" s="4">
        <f t="shared" si="18"/>
        <v>13475.366679585035</v>
      </c>
    </row>
    <row r="192" spans="1:5" x14ac:dyDescent="0.2">
      <c r="A192">
        <f t="shared" si="14"/>
        <v>10110.613857477592</v>
      </c>
      <c r="B192">
        <f t="shared" si="15"/>
        <v>63526.86043586953</v>
      </c>
      <c r="C192" s="1">
        <f t="shared" si="16"/>
        <v>14152.58517839056</v>
      </c>
      <c r="D192" s="4">
        <f t="shared" si="17"/>
        <v>5.2287267002632037E-3</v>
      </c>
      <c r="E192" s="4">
        <f t="shared" si="18"/>
        <v>14150.748504287685</v>
      </c>
    </row>
    <row r="193" spans="1:5" x14ac:dyDescent="0.2">
      <c r="A193">
        <f t="shared" si="14"/>
        <v>10616.144550351471</v>
      </c>
      <c r="B193">
        <f t="shared" si="15"/>
        <v>66703.203457662996</v>
      </c>
      <c r="C193" s="1">
        <f t="shared" si="16"/>
        <v>14861.571630451408</v>
      </c>
      <c r="D193" s="4">
        <f t="shared" si="17"/>
        <v>4.9792849531723662E-3</v>
      </c>
      <c r="E193" s="4">
        <f t="shared" si="18"/>
        <v>14859.822587333878</v>
      </c>
    </row>
    <row r="194" spans="1:5" x14ac:dyDescent="0.2">
      <c r="A194">
        <f t="shared" si="14"/>
        <v>11146.951777869046</v>
      </c>
      <c r="B194">
        <f t="shared" si="15"/>
        <v>70038.363630546155</v>
      </c>
      <c r="C194" s="1">
        <f t="shared" si="16"/>
        <v>15605.94280860212</v>
      </c>
      <c r="D194" s="4">
        <f t="shared" si="17"/>
        <v>4.7417833646814728E-3</v>
      </c>
      <c r="E194" s="4">
        <f t="shared" si="18"/>
        <v>15604.277200349916</v>
      </c>
    </row>
    <row r="195" spans="1:5" x14ac:dyDescent="0.2">
      <c r="A195">
        <f t="shared" si="14"/>
        <v>11704.2993667625</v>
      </c>
      <c r="B195">
        <f t="shared" si="15"/>
        <v>73540.281812073474</v>
      </c>
      <c r="C195" s="1">
        <f t="shared" si="16"/>
        <v>16387.471020844132</v>
      </c>
      <c r="D195" s="4">
        <f t="shared" si="17"/>
        <v>4.5156449037118233E-3</v>
      </c>
      <c r="E195" s="4">
        <f t="shared" si="18"/>
        <v>16385.884854319167</v>
      </c>
    </row>
    <row r="196" spans="1:5" x14ac:dyDescent="0.2">
      <c r="A196">
        <f t="shared" ref="A196:A259" si="19">+A195*$H$300</f>
        <v>12289.514335100625</v>
      </c>
      <c r="B196">
        <f t="shared" si="15"/>
        <v>77217.295902677142</v>
      </c>
      <c r="C196" s="1">
        <f t="shared" si="16"/>
        <v>17208.017044898403</v>
      </c>
      <c r="D196" s="4">
        <f t="shared" si="17"/>
        <v>4.3003211704708598E-3</v>
      </c>
      <c r="E196" s="4">
        <f t="shared" si="18"/>
        <v>17206.50651984632</v>
      </c>
    </row>
    <row r="197" spans="1:5" x14ac:dyDescent="0.2">
      <c r="A197">
        <f t="shared" si="19"/>
        <v>12903.990051855657</v>
      </c>
      <c r="B197">
        <f t="shared" si="15"/>
        <v>81078.160697811007</v>
      </c>
      <c r="C197" s="1">
        <f t="shared" si="16"/>
        <v>18069.534558547781</v>
      </c>
      <c r="D197" s="4">
        <f t="shared" si="17"/>
        <v>4.095290875380869E-3</v>
      </c>
      <c r="E197" s="4">
        <f t="shared" si="18"/>
        <v>18068.096058039777</v>
      </c>
    </row>
    <row r="198" spans="1:5" x14ac:dyDescent="0.2">
      <c r="A198">
        <f t="shared" si="19"/>
        <v>13549.18955444844</v>
      </c>
      <c r="B198">
        <f t="shared" si="15"/>
        <v>85132.068732701562</v>
      </c>
      <c r="C198" s="1">
        <f t="shared" si="16"/>
        <v>18974.074791181098</v>
      </c>
      <c r="D198" s="4">
        <f t="shared" si="17"/>
        <v>3.9000584120388432E-3</v>
      </c>
      <c r="E198" s="4">
        <f t="shared" si="18"/>
        <v>18972.704872561899</v>
      </c>
    </row>
    <row r="199" spans="1:5" x14ac:dyDescent="0.2">
      <c r="A199">
        <f t="shared" si="19"/>
        <v>14226.649032170862</v>
      </c>
      <c r="B199">
        <f t="shared" si="15"/>
        <v>89388.672169336642</v>
      </c>
      <c r="C199" s="1">
        <f t="shared" si="16"/>
        <v>19923.79140761252</v>
      </c>
      <c r="D199" s="4">
        <f t="shared" si="17"/>
        <v>3.7141525167607376E-3</v>
      </c>
      <c r="E199" s="4">
        <f t="shared" si="18"/>
        <v>19922.486793923454</v>
      </c>
    </row>
    <row r="200" spans="1:5" x14ac:dyDescent="0.2">
      <c r="A200">
        <f t="shared" si="19"/>
        <v>14937.981483779406</v>
      </c>
      <c r="B200">
        <f t="shared" si="15"/>
        <v>93858.105777803474</v>
      </c>
      <c r="C200" s="1">
        <f t="shared" si="16"/>
        <v>20920.945635802986</v>
      </c>
      <c r="D200" s="4">
        <f t="shared" si="17"/>
        <v>3.5371250080283353E-3</v>
      </c>
      <c r="E200" s="4">
        <f t="shared" si="18"/>
        <v>20919.703207651488</v>
      </c>
    </row>
    <row r="201" spans="1:5" x14ac:dyDescent="0.2">
      <c r="A201">
        <f t="shared" si="19"/>
        <v>15684.880557968376</v>
      </c>
      <c r="B201">
        <f t="shared" si="15"/>
        <v>98551.011066693653</v>
      </c>
      <c r="C201" s="1">
        <f t="shared" si="16"/>
        <v>21967.911650691523</v>
      </c>
      <c r="D201" s="4">
        <f t="shared" si="17"/>
        <v>3.3685495998282827E-3</v>
      </c>
      <c r="E201" s="4">
        <f t="shared" si="18"/>
        <v>21966.728438540602</v>
      </c>
    </row>
    <row r="202" spans="1:5" x14ac:dyDescent="0.2">
      <c r="A202">
        <f t="shared" si="19"/>
        <v>16469.124585866793</v>
      </c>
      <c r="B202">
        <f t="shared" si="15"/>
        <v>103478.56162002833</v>
      </c>
      <c r="C202" s="1">
        <f t="shared" si="16"/>
        <v>23067.182226954013</v>
      </c>
      <c r="D202" s="4">
        <f t="shared" si="17"/>
        <v>3.2080207834631388E-3</v>
      </c>
      <c r="E202" s="4">
        <f t="shared" si="18"/>
        <v>23066.055403807193</v>
      </c>
    </row>
    <row r="203" spans="1:5" x14ac:dyDescent="0.2">
      <c r="A203">
        <f t="shared" si="19"/>
        <v>17292.580815160134</v>
      </c>
      <c r="B203">
        <f t="shared" si="15"/>
        <v>108652.48970102974</v>
      </c>
      <c r="C203" s="1">
        <f t="shared" si="16"/>
        <v>24221.374674147588</v>
      </c>
      <c r="D203" s="4">
        <f t="shared" si="17"/>
        <v>3.0551527729341913E-3</v>
      </c>
      <c r="E203" s="4">
        <f t="shared" si="18"/>
        <v>24220.301548606658</v>
      </c>
    </row>
    <row r="204" spans="1:5" x14ac:dyDescent="0.2">
      <c r="A204">
        <f t="shared" si="19"/>
        <v>18157.209855918143</v>
      </c>
      <c r="B204">
        <f t="shared" si="15"/>
        <v>114085.11418608125</v>
      </c>
      <c r="C204" s="1">
        <f t="shared" si="16"/>
        <v>25433.237068371247</v>
      </c>
      <c r="D204" s="4">
        <f t="shared" si="17"/>
        <v>2.9095785094547144E-3</v>
      </c>
      <c r="E204" s="4">
        <f t="shared" si="18"/>
        <v>25432.215078045665</v>
      </c>
    </row>
    <row r="205" spans="1:5" x14ac:dyDescent="0.2">
      <c r="A205">
        <f t="shared" si="19"/>
        <v>19065.070348714053</v>
      </c>
      <c r="B205">
        <f t="shared" si="15"/>
        <v>119789.36989538533</v>
      </c>
      <c r="C205" s="1">
        <f t="shared" si="16"/>
        <v>26705.654795279279</v>
      </c>
      <c r="D205" s="4">
        <f t="shared" si="17"/>
        <v>2.7709487210581659E-3</v>
      </c>
      <c r="E205" s="4">
        <f t="shared" si="18"/>
        <v>26704.68150052764</v>
      </c>
    </row>
    <row r="206" spans="1:5" x14ac:dyDescent="0.2">
      <c r="A206">
        <f t="shared" si="19"/>
        <v>20018.323866149756</v>
      </c>
      <c r="B206">
        <f t="shared" si="15"/>
        <v>125778.8383901546</v>
      </c>
      <c r="C206" s="1">
        <f t="shared" si="16"/>
        <v>28041.6574200256</v>
      </c>
      <c r="D206" s="4">
        <f t="shared" si="17"/>
        <v>2.6389310336254884E-3</v>
      </c>
      <c r="E206" s="4">
        <f t="shared" si="18"/>
        <v>28040.730498010867</v>
      </c>
    </row>
    <row r="207" spans="1:5" x14ac:dyDescent="0.2">
      <c r="A207">
        <f t="shared" si="19"/>
        <v>21019.240059457246</v>
      </c>
      <c r="B207">
        <f t="shared" si="15"/>
        <v>132067.78030966234</v>
      </c>
      <c r="C207" s="1">
        <f t="shared" si="16"/>
        <v>29444.425900495582</v>
      </c>
      <c r="D207" s="4">
        <f t="shared" si="17"/>
        <v>2.5132091299750726E-3</v>
      </c>
      <c r="E207" s="4">
        <f t="shared" si="18"/>
        <v>29443.543139536978</v>
      </c>
    </row>
    <row r="208" spans="1:5" x14ac:dyDescent="0.2">
      <c r="A208">
        <f t="shared" si="19"/>
        <v>22070.202062430111</v>
      </c>
      <c r="B208">
        <f t="shared" si="15"/>
        <v>138671.16932514549</v>
      </c>
      <c r="C208" s="1">
        <f t="shared" si="16"/>
        <v>30917.300160999268</v>
      </c>
      <c r="D208" s="4">
        <f t="shared" si="17"/>
        <v>2.3934819539432992E-3</v>
      </c>
      <c r="E208" s="4">
        <f t="shared" si="18"/>
        <v>30916.459455204851</v>
      </c>
    </row>
    <row r="209" spans="1:5" x14ac:dyDescent="0.2">
      <c r="A209">
        <f t="shared" si="19"/>
        <v>23173.712165551617</v>
      </c>
      <c r="B209">
        <f t="shared" si="15"/>
        <v>145604.72779140275</v>
      </c>
      <c r="C209" s="1">
        <f t="shared" si="16"/>
        <v>32463.787044458248</v>
      </c>
      <c r="D209" s="4">
        <f t="shared" si="17"/>
        <v>2.2794629566371622E-3</v>
      </c>
      <c r="E209" s="4">
        <f t="shared" si="18"/>
        <v>32462.986388623201</v>
      </c>
    </row>
    <row r="210" spans="1:5" x14ac:dyDescent="0.2">
      <c r="A210">
        <f t="shared" si="19"/>
        <v>24332.397773829198</v>
      </c>
      <c r="B210">
        <f t="shared" si="15"/>
        <v>152884.96418097289</v>
      </c>
      <c r="C210" s="1">
        <f t="shared" si="16"/>
        <v>34087.568662019759</v>
      </c>
      <c r="D210" s="4">
        <f t="shared" si="17"/>
        <v>2.1708793822673108E-3</v>
      </c>
      <c r="E210" s="4">
        <f t="shared" si="18"/>
        <v>34086.806146776376</v>
      </c>
    </row>
    <row r="211" spans="1:5" x14ac:dyDescent="0.2">
      <c r="A211">
        <f t="shared" si="19"/>
        <v>25549.017662520659</v>
      </c>
      <c r="B211">
        <f t="shared" si="15"/>
        <v>160529.21239002154</v>
      </c>
      <c r="C211" s="1">
        <f t="shared" si="16"/>
        <v>35792.511159977621</v>
      </c>
      <c r="D211" s="4">
        <f t="shared" si="17"/>
        <v>2.0674715911731035E-3</v>
      </c>
      <c r="E211" s="4">
        <f t="shared" si="18"/>
        <v>35791.784967183776</v>
      </c>
    </row>
    <row r="212" spans="1:5" x14ac:dyDescent="0.2">
      <c r="A212">
        <f t="shared" si="19"/>
        <v>26826.468545646694</v>
      </c>
      <c r="B212">
        <f t="shared" si="15"/>
        <v>168555.67300952264</v>
      </c>
      <c r="C212" s="1">
        <f t="shared" si="16"/>
        <v>37582.673924873568</v>
      </c>
      <c r="D212" s="4">
        <f t="shared" si="17"/>
        <v>1.9689924178339035E-3</v>
      </c>
      <c r="E212" s="4">
        <f t="shared" si="18"/>
        <v>37581.982323227334</v>
      </c>
    </row>
    <row r="213" spans="1:5" x14ac:dyDescent="0.2">
      <c r="A213">
        <f t="shared" si="19"/>
        <v>28167.79197292903</v>
      </c>
      <c r="B213">
        <f t="shared" si="15"/>
        <v>176983.45665999877</v>
      </c>
      <c r="C213" s="1">
        <f t="shared" si="16"/>
        <v>39462.319248695589</v>
      </c>
      <c r="D213" s="4">
        <f t="shared" si="17"/>
        <v>1.8752065618253301E-3</v>
      </c>
      <c r="E213" s="4">
        <f t="shared" si="18"/>
        <v>39461.660589564279</v>
      </c>
    </row>
    <row r="214" spans="1:5" x14ac:dyDescent="0.2">
      <c r="A214">
        <f t="shared" si="19"/>
        <v>29576.181571575482</v>
      </c>
      <c r="B214">
        <f t="shared" si="15"/>
        <v>185832.62949299871</v>
      </c>
      <c r="C214" s="1">
        <f t="shared" si="16"/>
        <v>41435.922477185566</v>
      </c>
      <c r="D214" s="4">
        <f t="shared" si="17"/>
        <v>1.7858900098276819E-3</v>
      </c>
      <c r="E214" s="4">
        <f t="shared" si="18"/>
        <v>41435.29519063828</v>
      </c>
    </row>
    <row r="215" spans="1:5" x14ac:dyDescent="0.2">
      <c r="A215">
        <f t="shared" si="19"/>
        <v>31054.990650154257</v>
      </c>
      <c r="B215">
        <f t="shared" si="15"/>
        <v>195124.26096764865</v>
      </c>
      <c r="C215" s="1">
        <f t="shared" si="16"/>
        <v>43508.182665418601</v>
      </c>
      <c r="D215" s="4">
        <f t="shared" si="17"/>
        <v>1.7008294869281465E-3</v>
      </c>
      <c r="E215" s="4">
        <f t="shared" si="18"/>
        <v>43507.585256451908</v>
      </c>
    </row>
    <row r="216" spans="1:5" x14ac:dyDescent="0.2">
      <c r="A216">
        <f t="shared" si="19"/>
        <v>32607.740182661972</v>
      </c>
      <c r="B216">
        <f t="shared" si="15"/>
        <v>204880.4740160311</v>
      </c>
      <c r="C216" s="1">
        <f t="shared" si="16"/>
        <v>45684.033766024426</v>
      </c>
      <c r="D216" s="4">
        <f t="shared" si="17"/>
        <v>1.6198219355803554E-3</v>
      </c>
      <c r="E216" s="4">
        <f t="shared" si="18"/>
        <v>45683.464810971374</v>
      </c>
    </row>
    <row r="217" spans="1:5" x14ac:dyDescent="0.2">
      <c r="A217">
        <f t="shared" si="19"/>
        <v>34238.127191795073</v>
      </c>
      <c r="B217">
        <f t="shared" si="15"/>
        <v>215124.49771683267</v>
      </c>
      <c r="C217" s="1">
        <f t="shared" si="16"/>
        <v>47968.656376689389</v>
      </c>
      <c r="D217" s="4">
        <f t="shared" si="17"/>
        <v>1.5426740206957448E-3</v>
      </c>
      <c r="E217" s="4">
        <f t="shared" si="18"/>
        <v>47968.114519802672</v>
      </c>
    </row>
    <row r="218" spans="1:5" x14ac:dyDescent="0.2">
      <c r="A218">
        <f t="shared" si="19"/>
        <v>35950.033551384826</v>
      </c>
      <c r="B218">
        <f t="shared" si="15"/>
        <v>225880.7226026743</v>
      </c>
      <c r="C218" s="1">
        <f t="shared" si="16"/>
        <v>50367.490074909176</v>
      </c>
      <c r="D218" s="4">
        <f t="shared" si="17"/>
        <v>1.4692016594422973E-3</v>
      </c>
      <c r="E218" s="4">
        <f t="shared" si="18"/>
        <v>50366.974025109688</v>
      </c>
    </row>
    <row r="219" spans="1:5" x14ac:dyDescent="0.2">
      <c r="A219">
        <f t="shared" si="19"/>
        <v>37747.535228954068</v>
      </c>
      <c r="B219">
        <f t="shared" si="15"/>
        <v>237174.75873280803</v>
      </c>
      <c r="C219" s="1">
        <f t="shared" si="16"/>
        <v>52886.246369360553</v>
      </c>
      <c r="D219" s="4">
        <f t="shared" si="17"/>
        <v>1.3992295744186456E-3</v>
      </c>
      <c r="E219" s="4">
        <f t="shared" si="18"/>
        <v>52885.754897143168</v>
      </c>
    </row>
    <row r="220" spans="1:5" x14ac:dyDescent="0.2">
      <c r="A220">
        <f t="shared" si="19"/>
        <v>39634.911990401772</v>
      </c>
      <c r="B220">
        <f t="shared" si="15"/>
        <v>249033.49666944842</v>
      </c>
      <c r="C220" s="1">
        <f t="shared" si="16"/>
        <v>55530.922298728823</v>
      </c>
      <c r="D220" s="4">
        <f t="shared" si="17"/>
        <v>1.3325908689561592E-3</v>
      </c>
      <c r="E220" s="4">
        <f t="shared" si="18"/>
        <v>55530.454233217453</v>
      </c>
    </row>
    <row r="221" spans="1:5" x14ac:dyDescent="0.2">
      <c r="A221">
        <f t="shared" si="19"/>
        <v>41616.657589921859</v>
      </c>
      <c r="B221">
        <f t="shared" si="15"/>
        <v>261485.17150292083</v>
      </c>
      <c r="C221" s="1">
        <f t="shared" si="16"/>
        <v>58307.81471036897</v>
      </c>
      <c r="D221" s="4">
        <f t="shared" si="17"/>
        <v>1.2691266233793609E-3</v>
      </c>
      <c r="E221" s="4">
        <f t="shared" si="18"/>
        <v>58307.368936513674</v>
      </c>
    </row>
    <row r="222" spans="1:5" x14ac:dyDescent="0.2">
      <c r="A222">
        <f t="shared" si="19"/>
        <v>43697.490469417957</v>
      </c>
      <c r="B222">
        <f t="shared" si="15"/>
        <v>274559.43007806689</v>
      </c>
      <c r="C222" s="1">
        <f t="shared" si="16"/>
        <v>61223.53525279733</v>
      </c>
      <c r="D222" s="4">
        <f t="shared" si="17"/>
        <v>1.2086855111265223E-3</v>
      </c>
      <c r="E222" s="4">
        <f t="shared" si="18"/>
        <v>61223.110708706379</v>
      </c>
    </row>
    <row r="223" spans="1:5" x14ac:dyDescent="0.2">
      <c r="A223">
        <f t="shared" si="19"/>
        <v>45882.364992888855</v>
      </c>
      <c r="B223">
        <f t="shared" si="15"/>
        <v>288287.40158197028</v>
      </c>
      <c r="C223" s="1">
        <f t="shared" si="16"/>
        <v>64285.026117710033</v>
      </c>
      <c r="D223" s="4">
        <f t="shared" si="17"/>
        <v>1.1511234336982492E-3</v>
      </c>
      <c r="E223" s="4">
        <f t="shared" si="18"/>
        <v>64284.621792110287</v>
      </c>
    </row>
    <row r="224" spans="1:5" x14ac:dyDescent="0.2">
      <c r="A224">
        <f t="shared" si="19"/>
        <v>48176.483242533301</v>
      </c>
      <c r="B224">
        <f t="shared" si="15"/>
        <v>302701.77166106878</v>
      </c>
      <c r="C224" s="1">
        <f t="shared" si="16"/>
        <v>67499.576569009325</v>
      </c>
      <c r="D224" s="4">
        <f t="shared" si="17"/>
        <v>1.0963031734627974E-3</v>
      </c>
      <c r="E224" s="4">
        <f t="shared" si="18"/>
        <v>67499.191498828732</v>
      </c>
    </row>
    <row r="225" spans="1:5" x14ac:dyDescent="0.2">
      <c r="A225">
        <f t="shared" si="19"/>
        <v>50585.307404659965</v>
      </c>
      <c r="B225">
        <f t="shared" si="15"/>
        <v>317836.86024412222</v>
      </c>
      <c r="C225" s="1">
        <f t="shared" si="16"/>
        <v>70874.840298192576</v>
      </c>
      <c r="D225" s="4">
        <f t="shared" si="17"/>
        <v>1.0440940634033023E-3</v>
      </c>
      <c r="E225" s="4">
        <f t="shared" si="18"/>
        <v>70874.47356625869</v>
      </c>
    </row>
    <row r="226" spans="1:5" x14ac:dyDescent="0.2">
      <c r="A226">
        <f t="shared" si="19"/>
        <v>53114.572774892964</v>
      </c>
      <c r="B226">
        <f t="shared" si="15"/>
        <v>333728.70325632836</v>
      </c>
      <c r="C226" s="1">
        <f t="shared" si="16"/>
        <v>74418.85364742596</v>
      </c>
      <c r="D226" s="4">
        <f t="shared" si="17"/>
        <v>9.9437167294446163E-4</v>
      </c>
      <c r="E226" s="4">
        <f t="shared" si="18"/>
        <v>74418.504380274957</v>
      </c>
    </row>
    <row r="227" spans="1:5" x14ac:dyDescent="0.2">
      <c r="A227">
        <f t="shared" si="19"/>
        <v>55770.301413637615</v>
      </c>
      <c r="B227">
        <f t="shared" si="15"/>
        <v>350415.13841914479</v>
      </c>
      <c r="C227" s="1">
        <f t="shared" si="16"/>
        <v>78140.054743691653</v>
      </c>
      <c r="D227" s="4">
        <f t="shared" si="17"/>
        <v>9.4701750904486169E-4</v>
      </c>
      <c r="E227" s="4">
        <f t="shared" si="18"/>
        <v>78139.722109482376</v>
      </c>
    </row>
    <row r="228" spans="1:5" x14ac:dyDescent="0.2">
      <c r="A228">
        <f t="shared" si="19"/>
        <v>58558.816484319497</v>
      </c>
      <c r="B228">
        <f t="shared" si="15"/>
        <v>367935.89534010203</v>
      </c>
      <c r="C228" s="1">
        <f t="shared" si="16"/>
        <v>82047.303589565388</v>
      </c>
      <c r="D228" s="4">
        <f t="shared" si="17"/>
        <v>9.0191873178646631E-4</v>
      </c>
      <c r="E228" s="4">
        <f t="shared" si="18"/>
        <v>82046.986796093304</v>
      </c>
    </row>
    <row r="229" spans="1:5" x14ac:dyDescent="0.2">
      <c r="A229">
        <f t="shared" si="19"/>
        <v>61486.757308535474</v>
      </c>
      <c r="B229">
        <f t="shared" si="15"/>
        <v>386332.6901071071</v>
      </c>
      <c r="C229" s="1">
        <f t="shared" si="16"/>
        <v>86149.903158460002</v>
      </c>
      <c r="D229" s="4">
        <f t="shared" si="17"/>
        <v>8.5896788373502806E-4</v>
      </c>
      <c r="E229" s="4">
        <f t="shared" si="18"/>
        <v>86149.601451266368</v>
      </c>
    </row>
    <row r="230" spans="1:5" x14ac:dyDescent="0.2">
      <c r="A230">
        <f t="shared" si="19"/>
        <v>64561.095173962254</v>
      </c>
      <c r="B230">
        <f t="shared" si="15"/>
        <v>405649.32461246254</v>
      </c>
      <c r="C230" s="1">
        <f t="shared" si="16"/>
        <v>90457.62154456148</v>
      </c>
      <c r="D230" s="4">
        <f t="shared" si="17"/>
        <v>8.1806263238466779E-4</v>
      </c>
      <c r="E230" s="4">
        <f t="shared" si="18"/>
        <v>90457.334205132938</v>
      </c>
    </row>
    <row r="231" spans="1:5" x14ac:dyDescent="0.2">
      <c r="A231">
        <f t="shared" si="19"/>
        <v>67789.149932660366</v>
      </c>
      <c r="B231">
        <f t="shared" si="15"/>
        <v>425931.79084308568</v>
      </c>
      <c r="C231" s="1">
        <f t="shared" si="16"/>
        <v>94980.715220195489</v>
      </c>
      <c r="D231" s="4">
        <f t="shared" si="17"/>
        <v>7.7910552503678747E-4</v>
      </c>
      <c r="E231" s="4">
        <f t="shared" si="18"/>
        <v>94980.441564249821</v>
      </c>
    </row>
    <row r="232" spans="1:5" x14ac:dyDescent="0.2">
      <c r="A232">
        <f t="shared" si="19"/>
        <v>71178.607429293392</v>
      </c>
      <c r="B232">
        <f t="shared" si="15"/>
        <v>447228.38038523996</v>
      </c>
      <c r="C232" s="1">
        <f t="shared" si="16"/>
        <v>99729.953455999115</v>
      </c>
      <c r="D232" s="4">
        <f t="shared" si="17"/>
        <v>7.4200375549807933E-4</v>
      </c>
      <c r="E232" s="4">
        <f t="shared" si="18"/>
        <v>99729.692831852997</v>
      </c>
    </row>
    <row r="233" spans="1:5" x14ac:dyDescent="0.2">
      <c r="A233">
        <f t="shared" si="19"/>
        <v>74737.537800758058</v>
      </c>
      <c r="B233">
        <f t="shared" si="15"/>
        <v>469589.79940450197</v>
      </c>
      <c r="C233" s="1">
        <f t="shared" si="16"/>
        <v>104716.64396204108</v>
      </c>
      <c r="D233" s="4">
        <f t="shared" si="17"/>
        <v>7.0666894201483759E-4</v>
      </c>
      <c r="E233" s="4">
        <f t="shared" si="18"/>
        <v>104716.39574905582</v>
      </c>
    </row>
    <row r="234" spans="1:5" x14ac:dyDescent="0.2">
      <c r="A234">
        <f t="shared" si="19"/>
        <v>78474.414690795966</v>
      </c>
      <c r="B234">
        <f t="shared" si="15"/>
        <v>493069.28937472706</v>
      </c>
      <c r="C234" s="1">
        <f t="shared" si="16"/>
        <v>109952.65981094055</v>
      </c>
      <c r="D234" s="4">
        <f t="shared" si="17"/>
        <v>6.7301691589125912E-4</v>
      </c>
      <c r="E234" s="4">
        <f t="shared" si="18"/>
        <v>109952.42341804213</v>
      </c>
    </row>
    <row r="235" spans="1:5" x14ac:dyDescent="0.2">
      <c r="A235">
        <f t="shared" si="19"/>
        <v>82398.135425335771</v>
      </c>
      <c r="B235">
        <f t="shared" si="15"/>
        <v>517722.75384346349</v>
      </c>
      <c r="C235" s="1">
        <f t="shared" si="16"/>
        <v>115450.46770708726</v>
      </c>
      <c r="D235" s="4">
        <f t="shared" si="17"/>
        <v>6.4096752026806473E-4</v>
      </c>
      <c r="E235" s="4">
        <f t="shared" si="18"/>
        <v>115450.24257135711</v>
      </c>
    </row>
    <row r="236" spans="1:5" x14ac:dyDescent="0.2">
      <c r="A236">
        <f t="shared" si="19"/>
        <v>86518.042196602561</v>
      </c>
      <c r="B236">
        <f t="shared" si="15"/>
        <v>543608.89153563662</v>
      </c>
      <c r="C236" s="1">
        <f t="shared" si="16"/>
        <v>121223.15766927089</v>
      </c>
      <c r="D236" s="4">
        <f t="shared" si="17"/>
        <v>6.1044441856474105E-4</v>
      </c>
      <c r="E236" s="4">
        <f t="shared" si="18"/>
        <v>121222.94325460387</v>
      </c>
    </row>
    <row r="237" spans="1:5" x14ac:dyDescent="0.2">
      <c r="A237">
        <f t="shared" si="19"/>
        <v>90843.944306432692</v>
      </c>
      <c r="B237">
        <f t="shared" si="15"/>
        <v>570789.33611241856</v>
      </c>
      <c r="C237" s="1">
        <f t="shared" si="16"/>
        <v>127284.47419739226</v>
      </c>
      <c r="D237" s="4">
        <f t="shared" si="17"/>
        <v>5.8137491211411292E-4</v>
      </c>
      <c r="E237" s="4">
        <f t="shared" si="18"/>
        <v>127284.26999321878</v>
      </c>
    </row>
    <row r="238" spans="1:5" x14ac:dyDescent="0.2">
      <c r="A238">
        <f t="shared" si="19"/>
        <v>95386.141521754325</v>
      </c>
      <c r="B238">
        <f t="shared" si="15"/>
        <v>599328.80291803938</v>
      </c>
      <c r="C238" s="1">
        <f t="shared" si="16"/>
        <v>133648.8489974626</v>
      </c>
      <c r="D238" s="4">
        <f t="shared" si="17"/>
        <v>5.536897665419096E-4</v>
      </c>
      <c r="E238" s="4">
        <f t="shared" si="18"/>
        <v>133648.65451753174</v>
      </c>
    </row>
    <row r="239" spans="1:5" x14ac:dyDescent="0.2">
      <c r="A239">
        <f t="shared" si="19"/>
        <v>100155.44859784204</v>
      </c>
      <c r="B239">
        <f t="shared" si="15"/>
        <v>629295.24306394137</v>
      </c>
      <c r="C239" s="1">
        <f t="shared" si="16"/>
        <v>140331.43534280869</v>
      </c>
      <c r="D239" s="4">
        <f t="shared" si="17"/>
        <v>5.2732304646659588E-4</v>
      </c>
      <c r="E239" s="4">
        <f t="shared" si="18"/>
        <v>140331.25012402938</v>
      </c>
    </row>
    <row r="240" spans="1:5" x14ac:dyDescent="0.2">
      <c r="A240">
        <f t="shared" si="19"/>
        <v>105163.22102773415</v>
      </c>
      <c r="B240">
        <f t="shared" si="15"/>
        <v>660760.00521713856</v>
      </c>
      <c r="C240" s="1">
        <f t="shared" si="16"/>
        <v>147348.14415329444</v>
      </c>
      <c r="D240" s="4">
        <f t="shared" si="17"/>
        <v>5.0221195811610427E-4</v>
      </c>
      <c r="E240" s="4">
        <f t="shared" si="18"/>
        <v>147347.96775463189</v>
      </c>
    </row>
    <row r="241" spans="1:5" x14ac:dyDescent="0.2">
      <c r="A241">
        <f t="shared" si="19"/>
        <v>110421.38207912086</v>
      </c>
      <c r="B241">
        <f t="shared" si="15"/>
        <v>693798.00547799538</v>
      </c>
      <c r="C241" s="1">
        <f t="shared" si="16"/>
        <v>154715.68187846334</v>
      </c>
      <c r="D241" s="4">
        <f t="shared" si="17"/>
        <v>4.7829669947827648E-4</v>
      </c>
      <c r="E241" s="4">
        <f t="shared" si="18"/>
        <v>154715.51387988817</v>
      </c>
    </row>
    <row r="242" spans="1:5" x14ac:dyDescent="0.2">
      <c r="A242">
        <f t="shared" si="19"/>
        <v>115942.4511830769</v>
      </c>
      <c r="B242">
        <f t="shared" si="15"/>
        <v>728487.90575189528</v>
      </c>
      <c r="C242" s="1">
        <f t="shared" si="16"/>
        <v>162451.59027479962</v>
      </c>
      <c r="D242" s="4">
        <f t="shared" si="17"/>
        <v>4.5552031762091828E-4</v>
      </c>
      <c r="E242" s="4">
        <f t="shared" si="18"/>
        <v>162451.43027628711</v>
      </c>
    </row>
    <row r="243" spans="1:5" x14ac:dyDescent="0.2">
      <c r="A243">
        <f t="shared" si="19"/>
        <v>121739.57374223076</v>
      </c>
      <c r="B243">
        <f t="shared" si="15"/>
        <v>764912.30103949003</v>
      </c>
      <c r="C243" s="1">
        <f t="shared" si="16"/>
        <v>170574.28817181449</v>
      </c>
      <c r="D243" s="4">
        <f t="shared" si="17"/>
        <v>4.3382857283544377E-4</v>
      </c>
      <c r="E243" s="4">
        <f t="shared" si="18"/>
        <v>170574.13579239149</v>
      </c>
    </row>
    <row r="244" spans="1:5" x14ac:dyDescent="0.2">
      <c r="A244">
        <f t="shared" si="19"/>
        <v>127826.55242934231</v>
      </c>
      <c r="B244">
        <f t="shared" si="15"/>
        <v>803157.91609146458</v>
      </c>
      <c r="C244" s="1">
        <f t="shared" si="16"/>
        <v>179103.1153264023</v>
      </c>
      <c r="D244" s="4">
        <f t="shared" si="17"/>
        <v>4.1316980927517884E-4</v>
      </c>
      <c r="E244" s="4">
        <f t="shared" si="18"/>
        <v>179102.97020323967</v>
      </c>
    </row>
    <row r="245" spans="1:5" x14ac:dyDescent="0.2">
      <c r="A245">
        <f t="shared" si="19"/>
        <v>134217.88005080944</v>
      </c>
      <c r="B245">
        <f t="shared" si="15"/>
        <v>843315.81189603801</v>
      </c>
      <c r="C245" s="1">
        <f t="shared" si="16"/>
        <v>188058.37846988064</v>
      </c>
      <c r="D245" s="4">
        <f t="shared" si="17"/>
        <v>3.934948317756117E-4</v>
      </c>
      <c r="E245" s="4">
        <f t="shared" si="18"/>
        <v>188058.24025742893</v>
      </c>
    </row>
    <row r="246" spans="1:5" x14ac:dyDescent="0.2">
      <c r="A246">
        <f t="shared" si="19"/>
        <v>140928.77405334992</v>
      </c>
      <c r="B246">
        <f t="shared" ref="B246:B300" si="20">2*PI()*A246</f>
        <v>885481.6024908399</v>
      </c>
      <c r="C246" s="1">
        <f t="shared" ref="C246:C300" si="21">SQRT(+$H$5^2+E246^2)</f>
        <v>197461.39965735047</v>
      </c>
      <c r="D246" s="4">
        <f t="shared" ref="D246:D300" si="22">+$H$2/C246</f>
        <v>3.7475678855923355E-4</v>
      </c>
      <c r="E246" s="4">
        <f t="shared" ref="E246:E300" si="23">B246*$H$4-1/(B246*$H$3)</f>
        <v>197461.26802651677</v>
      </c>
    </row>
    <row r="247" spans="1:5" x14ac:dyDescent="0.2">
      <c r="A247">
        <f t="shared" si="19"/>
        <v>147975.21275601743</v>
      </c>
      <c r="B247">
        <f t="shared" si="20"/>
        <v>929755.68261538201</v>
      </c>
      <c r="C247" s="1">
        <f t="shared" si="21"/>
        <v>207334.56703449425</v>
      </c>
      <c r="D247" s="4">
        <f t="shared" si="22"/>
        <v>3.5691105954217762E-4</v>
      </c>
      <c r="E247" s="4">
        <f t="shared" si="23"/>
        <v>207334.44167185825</v>
      </c>
    </row>
    <row r="248" spans="1:5" x14ac:dyDescent="0.2">
      <c r="A248">
        <f t="shared" si="19"/>
        <v>155373.97339381831</v>
      </c>
      <c r="B248">
        <f t="shared" si="20"/>
        <v>976243.4667461511</v>
      </c>
      <c r="C248" s="1">
        <f t="shared" si="21"/>
        <v>217701.38814268421</v>
      </c>
      <c r="D248" s="4">
        <f t="shared" si="22"/>
        <v>3.3991514997368542E-4</v>
      </c>
      <c r="E248" s="4">
        <f t="shared" si="23"/>
        <v>217701.26874975176</v>
      </c>
    </row>
    <row r="249" spans="1:5" x14ac:dyDescent="0.2">
      <c r="A249">
        <f t="shared" si="19"/>
        <v>163142.67206350924</v>
      </c>
      <c r="B249">
        <f t="shared" si="20"/>
        <v>1025055.6400834587</v>
      </c>
      <c r="C249" s="1">
        <f t="shared" si="21"/>
        <v>228586.54588931924</v>
      </c>
      <c r="D249" s="4">
        <f t="shared" si="22"/>
        <v>3.2372858915253276E-4</v>
      </c>
      <c r="E249" s="4">
        <f t="shared" si="23"/>
        <v>228586.43218181137</v>
      </c>
    </row>
    <row r="250" spans="1:5" x14ac:dyDescent="0.2">
      <c r="A250">
        <f t="shared" si="19"/>
        <v>171299.8056666847</v>
      </c>
      <c r="B250">
        <f t="shared" si="20"/>
        <v>1076308.4220876317</v>
      </c>
      <c r="C250" s="1">
        <f t="shared" si="21"/>
        <v>240015.95731665179</v>
      </c>
      <c r="D250" s="4">
        <f t="shared" si="22"/>
        <v>3.0831283397700175E-4</v>
      </c>
      <c r="E250" s="4">
        <f t="shared" si="23"/>
        <v>240015.84902382764</v>
      </c>
    </row>
    <row r="251" spans="1:5" x14ac:dyDescent="0.2">
      <c r="A251">
        <f t="shared" si="19"/>
        <v>179864.79595001895</v>
      </c>
      <c r="B251">
        <f t="shared" si="20"/>
        <v>1130123.8431920134</v>
      </c>
      <c r="C251" s="1">
        <f t="shared" si="21"/>
        <v>252016.83530903162</v>
      </c>
      <c r="D251" s="4">
        <f t="shared" si="22"/>
        <v>2.9363117709679468E-4</v>
      </c>
      <c r="E251" s="4">
        <f t="shared" si="23"/>
        <v>252016.73217304357</v>
      </c>
    </row>
    <row r="252" spans="1:5" x14ac:dyDescent="0.2">
      <c r="A252">
        <f t="shared" si="19"/>
        <v>188858.0357475199</v>
      </c>
      <c r="B252">
        <f t="shared" si="20"/>
        <v>1186630.035351614</v>
      </c>
      <c r="C252" s="1">
        <f t="shared" si="21"/>
        <v>264617.75338548695</v>
      </c>
      <c r="D252" s="4">
        <f t="shared" si="22"/>
        <v>2.7964865944651526E-4</v>
      </c>
      <c r="E252" s="4">
        <f t="shared" si="23"/>
        <v>264617.65516076662</v>
      </c>
    </row>
    <row r="253" spans="1:5" x14ac:dyDescent="0.2">
      <c r="A253">
        <f t="shared" si="19"/>
        <v>198300.9375348959</v>
      </c>
      <c r="B253">
        <f t="shared" si="20"/>
        <v>1245961.5371191949</v>
      </c>
      <c r="C253" s="1">
        <f t="shared" si="21"/>
        <v>277848.71373191348</v>
      </c>
      <c r="D253" s="4">
        <f t="shared" si="22"/>
        <v>2.6633198695099957E-4</v>
      </c>
      <c r="E253" s="4">
        <f t="shared" si="23"/>
        <v>277848.62018458685</v>
      </c>
    </row>
    <row r="254" spans="1:5" x14ac:dyDescent="0.2">
      <c r="A254">
        <f t="shared" si="19"/>
        <v>208215.9844116407</v>
      </c>
      <c r="B254">
        <f t="shared" si="20"/>
        <v>1308259.6139751547</v>
      </c>
      <c r="C254" s="1">
        <f t="shared" si="21"/>
        <v>291741.21863484936</v>
      </c>
      <c r="D254" s="4">
        <f t="shared" si="22"/>
        <v>2.536494512029178E-4</v>
      </c>
      <c r="E254" s="4">
        <f t="shared" si="23"/>
        <v>291741.12954217987</v>
      </c>
    </row>
    <row r="255" spans="1:5" x14ac:dyDescent="0.2">
      <c r="A255">
        <f t="shared" si="19"/>
        <v>218626.78363222274</v>
      </c>
      <c r="B255">
        <f t="shared" si="20"/>
        <v>1373672.5946739123</v>
      </c>
      <c r="C255" s="1">
        <f t="shared" si="21"/>
        <v>306328.34548691998</v>
      </c>
      <c r="D255" s="4">
        <f t="shared" si="22"/>
        <v>2.4157085392268981E-4</v>
      </c>
      <c r="E255" s="4">
        <f t="shared" si="23"/>
        <v>306328.26063677802</v>
      </c>
    </row>
    <row r="256" spans="1:5" x14ac:dyDescent="0.2">
      <c r="A256">
        <f t="shared" si="19"/>
        <v>229558.12281383388</v>
      </c>
      <c r="B256">
        <f t="shared" si="20"/>
        <v>1442356.2244076079</v>
      </c>
      <c r="C256" s="1">
        <f t="shared" si="21"/>
        <v>321644.82554253459</v>
      </c>
      <c r="D256" s="4">
        <f t="shared" si="22"/>
        <v>2.300674350199182E-4</v>
      </c>
      <c r="E256" s="4">
        <f t="shared" si="23"/>
        <v>321644.74473289237</v>
      </c>
    </row>
    <row r="257" spans="1:5" x14ac:dyDescent="0.2">
      <c r="A257">
        <f t="shared" si="19"/>
        <v>241036.02895452559</v>
      </c>
      <c r="B257">
        <f t="shared" si="20"/>
        <v>1514474.0356279886</v>
      </c>
      <c r="C257" s="1">
        <f t="shared" si="21"/>
        <v>337727.12661134882</v>
      </c>
      <c r="D257" s="4">
        <f t="shared" si="22"/>
        <v>2.1911180408424244E-4</v>
      </c>
      <c r="E257" s="4">
        <f t="shared" si="23"/>
        <v>337727.04964979936</v>
      </c>
    </row>
    <row r="258" spans="1:5" x14ac:dyDescent="0.2">
      <c r="A258">
        <f t="shared" si="19"/>
        <v>253087.83040225189</v>
      </c>
      <c r="B258">
        <f t="shared" si="20"/>
        <v>1590197.7374093879</v>
      </c>
      <c r="C258" s="1">
        <f t="shared" si="21"/>
        <v>354613.53988638322</v>
      </c>
      <c r="D258" s="4">
        <f t="shared" si="22"/>
        <v>2.0867787514179326E-4</v>
      </c>
      <c r="E258" s="4">
        <f t="shared" si="23"/>
        <v>354613.46658968198</v>
      </c>
    </row>
    <row r="259" spans="1:5" x14ac:dyDescent="0.2">
      <c r="A259">
        <f t="shared" si="19"/>
        <v>265742.22192236449</v>
      </c>
      <c r="B259">
        <f t="shared" si="20"/>
        <v>1669707.6242798576</v>
      </c>
      <c r="C259" s="1">
        <f t="shared" si="21"/>
        <v>372344.2711135305</v>
      </c>
      <c r="D259" s="4">
        <f t="shared" si="22"/>
        <v>1.9874080452129974E-4</v>
      </c>
      <c r="E259" s="4">
        <f t="shared" si="23"/>
        <v>372344.20130715921</v>
      </c>
    </row>
    <row r="260" spans="1:5" x14ac:dyDescent="0.2">
      <c r="A260">
        <f t="shared" ref="A260:A300" si="24">+A259*$H$300</f>
        <v>279029.33301848272</v>
      </c>
      <c r="B260">
        <f t="shared" si="20"/>
        <v>1753193.0054938504</v>
      </c>
      <c r="C260" s="1">
        <f t="shared" si="21"/>
        <v>390961.53631952137</v>
      </c>
      <c r="D260" s="4">
        <f t="shared" si="22"/>
        <v>1.8927693168138663E-4</v>
      </c>
      <c r="E260" s="4">
        <f t="shared" si="23"/>
        <v>390961.46983727237</v>
      </c>
    </row>
    <row r="261" spans="1:5" x14ac:dyDescent="0.2">
      <c r="A261">
        <f t="shared" si="24"/>
        <v>292980.79966940684</v>
      </c>
      <c r="B261">
        <f t="shared" si="20"/>
        <v>1840852.6557685428</v>
      </c>
      <c r="C261" s="1">
        <f t="shared" si="21"/>
        <v>410509.66232627479</v>
      </c>
      <c r="D261" s="4">
        <f t="shared" si="22"/>
        <v>1.8026372285772044E-4</v>
      </c>
      <c r="E261" s="4">
        <f t="shared" si="23"/>
        <v>410509.59900985524</v>
      </c>
    </row>
    <row r="262" spans="1:5" x14ac:dyDescent="0.2">
      <c r="A262">
        <f t="shared" si="24"/>
        <v>307629.83965287718</v>
      </c>
      <c r="B262">
        <f t="shared" si="20"/>
        <v>1932895.28855697</v>
      </c>
      <c r="C262" s="1">
        <f t="shared" si="21"/>
        <v>431035.19229094952</v>
      </c>
      <c r="D262" s="4">
        <f t="shared" si="22"/>
        <v>1.7167971739544149E-4</v>
      </c>
      <c r="E262" s="4">
        <f t="shared" si="23"/>
        <v>431035.13198960456</v>
      </c>
    </row>
    <row r="263" spans="1:5" x14ac:dyDescent="0.2">
      <c r="A263">
        <f t="shared" si="24"/>
        <v>323011.33163552108</v>
      </c>
      <c r="B263">
        <f t="shared" si="20"/>
        <v>2029540.0529848188</v>
      </c>
      <c r="C263" s="1">
        <f t="shared" si="21"/>
        <v>452586.99652298493</v>
      </c>
      <c r="D263" s="4">
        <f t="shared" si="22"/>
        <v>1.6350447663876234E-4</v>
      </c>
      <c r="E263" s="4">
        <f t="shared" si="23"/>
        <v>452586.93909313862</v>
      </c>
    </row>
    <row r="264" spans="1:5" x14ac:dyDescent="0.2">
      <c r="A264">
        <f t="shared" si="24"/>
        <v>339161.89821729716</v>
      </c>
      <c r="B264">
        <f t="shared" si="20"/>
        <v>2131017.0556340599</v>
      </c>
      <c r="C264" s="1">
        <f t="shared" si="21"/>
        <v>475216.38884198095</v>
      </c>
      <c r="D264" s="4">
        <f t="shared" si="22"/>
        <v>1.5571853525574956E-4</v>
      </c>
      <c r="E264" s="4">
        <f t="shared" si="23"/>
        <v>475216.33414689446</v>
      </c>
    </row>
    <row r="265" spans="1:5" x14ac:dyDescent="0.2">
      <c r="A265">
        <f t="shared" si="24"/>
        <v>356119.99312816205</v>
      </c>
      <c r="B265">
        <f t="shared" si="20"/>
        <v>2237567.9084157632</v>
      </c>
      <c r="C265" s="1">
        <f t="shared" si="21"/>
        <v>498977.2487534589</v>
      </c>
      <c r="D265" s="4">
        <f t="shared" si="22"/>
        <v>1.4830335488214387E-4</v>
      </c>
      <c r="E265" s="4">
        <f t="shared" si="23"/>
        <v>498977.19666290481</v>
      </c>
    </row>
    <row r="266" spans="1:5" x14ac:dyDescent="0.2">
      <c r="A266">
        <f t="shared" si="24"/>
        <v>373925.99278457015</v>
      </c>
      <c r="B266">
        <f t="shared" si="20"/>
        <v>2349446.303836551</v>
      </c>
      <c r="C266" s="1">
        <f t="shared" si="21"/>
        <v>523926.14973339811</v>
      </c>
      <c r="D266" s="4">
        <f t="shared" si="22"/>
        <v>1.4124127997362833E-4</v>
      </c>
      <c r="E266" s="4">
        <f t="shared" si="23"/>
        <v>523926.10012335051</v>
      </c>
    </row>
    <row r="267" spans="1:5" x14ac:dyDescent="0.2">
      <c r="A267">
        <f t="shared" si="24"/>
        <v>392622.29242379864</v>
      </c>
      <c r="B267">
        <f t="shared" si="20"/>
        <v>2466918.6190283787</v>
      </c>
      <c r="C267" s="1">
        <f t="shared" si="21"/>
        <v>550122.49392698915</v>
      </c>
      <c r="D267" s="4">
        <f t="shared" si="22"/>
        <v>1.345154957612424E-4</v>
      </c>
      <c r="E267" s="4">
        <f t="shared" si="23"/>
        <v>550122.4466793281</v>
      </c>
    </row>
    <row r="268" spans="1:5" x14ac:dyDescent="0.2">
      <c r="A268">
        <f t="shared" si="24"/>
        <v>412253.40704498859</v>
      </c>
      <c r="B268">
        <f t="shared" si="20"/>
        <v>2590264.5499797976</v>
      </c>
      <c r="C268" s="1">
        <f t="shared" si="21"/>
        <v>577628.65358231158</v>
      </c>
      <c r="D268" s="4">
        <f t="shared" si="22"/>
        <v>1.2810998820967433E-4</v>
      </c>
      <c r="E268" s="4">
        <f t="shared" si="23"/>
        <v>577628.60858454206</v>
      </c>
    </row>
    <row r="269" spans="1:5" x14ac:dyDescent="0.2">
      <c r="A269">
        <f t="shared" si="24"/>
        <v>432866.07739723806</v>
      </c>
      <c r="B269">
        <f t="shared" si="20"/>
        <v>2719777.7774787876</v>
      </c>
      <c r="C269" s="1">
        <f t="shared" si="21"/>
        <v>606510.11955568788</v>
      </c>
      <c r="D269" s="4">
        <f t="shared" si="22"/>
        <v>1.2200950588295262E-4</v>
      </c>
      <c r="E269" s="4">
        <f t="shared" si="23"/>
        <v>606510.07670067181</v>
      </c>
    </row>
    <row r="270" spans="1:5" x14ac:dyDescent="0.2">
      <c r="A270">
        <f t="shared" si="24"/>
        <v>454509.38126709999</v>
      </c>
      <c r="B270">
        <f t="shared" si="20"/>
        <v>2855766.6663527275</v>
      </c>
      <c r="C270" s="1">
        <f t="shared" si="21"/>
        <v>636835.65724229254</v>
      </c>
      <c r="D270" s="4">
        <f t="shared" si="22"/>
        <v>1.1619952362662024E-4</v>
      </c>
      <c r="E270" s="4">
        <f t="shared" si="23"/>
        <v>636835.61642799363</v>
      </c>
    </row>
    <row r="271" spans="1:5" x14ac:dyDescent="0.2">
      <c r="A271">
        <f t="shared" si="24"/>
        <v>477234.850330455</v>
      </c>
      <c r="B271">
        <f t="shared" si="20"/>
        <v>2998554.999670364</v>
      </c>
      <c r="C271" s="1">
        <f t="shared" si="21"/>
        <v>668677.47030328389</v>
      </c>
      <c r="D271" s="4">
        <f t="shared" si="22"/>
        <v>1.1066620797981532E-4</v>
      </c>
      <c r="E271" s="4">
        <f t="shared" si="23"/>
        <v>668677.43143252493</v>
      </c>
    </row>
    <row r="272" spans="1:5" x14ac:dyDescent="0.2">
      <c r="A272">
        <f t="shared" si="24"/>
        <v>501096.59284697776</v>
      </c>
      <c r="B272">
        <f t="shared" si="20"/>
        <v>3148482.7496538819</v>
      </c>
      <c r="C272" s="1">
        <f t="shared" si="21"/>
        <v>702111.3725792832</v>
      </c>
      <c r="D272" s="4">
        <f t="shared" si="22"/>
        <v>1.0539638423481574E-4</v>
      </c>
      <c r="E272" s="4">
        <f t="shared" si="23"/>
        <v>702111.33555951447</v>
      </c>
    </row>
    <row r="273" spans="1:5" x14ac:dyDescent="0.2">
      <c r="A273">
        <f t="shared" si="24"/>
        <v>526151.42248932668</v>
      </c>
      <c r="B273">
        <f t="shared" si="20"/>
        <v>3305906.8871365762</v>
      </c>
      <c r="C273" s="1">
        <f t="shared" si="21"/>
        <v>737216.96859951946</v>
      </c>
      <c r="D273" s="4">
        <f t="shared" si="22"/>
        <v>1.0037750506553958E-4</v>
      </c>
      <c r="E273" s="4">
        <f t="shared" si="23"/>
        <v>737216.93334259815</v>
      </c>
    </row>
    <row r="274" spans="1:5" x14ac:dyDescent="0.2">
      <c r="A274">
        <f t="shared" si="24"/>
        <v>552458.99361379305</v>
      </c>
      <c r="B274">
        <f t="shared" si="20"/>
        <v>3471202.2314934055</v>
      </c>
      <c r="C274" s="1">
        <f t="shared" si="21"/>
        <v>774077.8431164216</v>
      </c>
      <c r="D274" s="4">
        <f t="shared" si="22"/>
        <v>9.559762065024043E-5</v>
      </c>
      <c r="E274" s="4">
        <f t="shared" si="23"/>
        <v>774077.80953840248</v>
      </c>
    </row>
    <row r="275" spans="1:5" x14ac:dyDescent="0.2">
      <c r="A275">
        <f t="shared" si="24"/>
        <v>580081.94329448277</v>
      </c>
      <c r="B275">
        <f t="shared" si="20"/>
        <v>3644762.3430680758</v>
      </c>
      <c r="C275" s="1">
        <f t="shared" si="21"/>
        <v>812781.76011693419</v>
      </c>
      <c r="D275" s="4">
        <f t="shared" si="22"/>
        <v>9.104535021720183E-5</v>
      </c>
      <c r="E275" s="4">
        <f t="shared" si="23"/>
        <v>812781.7281378695</v>
      </c>
    </row>
    <row r="276" spans="1:5" x14ac:dyDescent="0.2">
      <c r="A276">
        <f t="shared" si="24"/>
        <v>609086.04045920691</v>
      </c>
      <c r="B276">
        <f t="shared" si="20"/>
        <v>3827000.4602214796</v>
      </c>
      <c r="C276" s="1">
        <f t="shared" si="21"/>
        <v>853420.87178439228</v>
      </c>
      <c r="D276" s="4">
        <f t="shared" si="22"/>
        <v>8.670985494563264E-5</v>
      </c>
      <c r="E276" s="4">
        <f t="shared" si="23"/>
        <v>853420.84132814105</v>
      </c>
    </row>
    <row r="277" spans="1:5" x14ac:dyDescent="0.2">
      <c r="A277">
        <f t="shared" si="24"/>
        <v>639540.3424821673</v>
      </c>
      <c r="B277">
        <f t="shared" si="20"/>
        <v>4018350.483232554</v>
      </c>
      <c r="C277" s="1">
        <f t="shared" si="21"/>
        <v>896091.93790848006</v>
      </c>
      <c r="D277" s="4">
        <f t="shared" si="22"/>
        <v>8.2580812157198304E-5</v>
      </c>
      <c r="E277" s="4">
        <f t="shared" si="23"/>
        <v>896091.9089025273</v>
      </c>
    </row>
    <row r="278" spans="1:5" x14ac:dyDescent="0.2">
      <c r="A278">
        <f t="shared" si="24"/>
        <v>671517.35960627568</v>
      </c>
      <c r="B278">
        <f t="shared" si="20"/>
        <v>4219268.0073941816</v>
      </c>
      <c r="C278" s="1">
        <f t="shared" si="21"/>
        <v>940896.55626568315</v>
      </c>
      <c r="D278" s="4">
        <f t="shared" si="22"/>
        <v>7.8648390736701183E-5</v>
      </c>
      <c r="E278" s="4">
        <f t="shared" si="23"/>
        <v>940896.52864096698</v>
      </c>
    </row>
    <row r="279" spans="1:5" x14ac:dyDescent="0.2">
      <c r="A279">
        <f t="shared" si="24"/>
        <v>705093.22758658952</v>
      </c>
      <c r="B279">
        <f t="shared" si="20"/>
        <v>4430231.4077638909</v>
      </c>
      <c r="C279" s="1">
        <f t="shared" si="21"/>
        <v>987941.40451875736</v>
      </c>
      <c r="D279" s="4">
        <f t="shared" si="22"/>
        <v>7.4903227723355334E-5</v>
      </c>
      <c r="E279" s="4">
        <f t="shared" si="23"/>
        <v>987941.3782095043</v>
      </c>
    </row>
    <row r="280" spans="1:5" x14ac:dyDescent="0.2">
      <c r="A280">
        <f t="shared" si="24"/>
        <v>740347.88896591903</v>
      </c>
      <c r="B280">
        <f t="shared" si="20"/>
        <v>4651742.978152086</v>
      </c>
      <c r="C280" s="1">
        <f t="shared" si="21"/>
        <v>1037338.494211162</v>
      </c>
      <c r="D280" s="4">
        <f t="shared" si="22"/>
        <v>7.133640601689313E-5</v>
      </c>
      <c r="E280" s="4">
        <f t="shared" si="23"/>
        <v>1037338.469154731</v>
      </c>
    </row>
    <row r="281" spans="1:5" x14ac:dyDescent="0.2">
      <c r="A281">
        <f t="shared" si="24"/>
        <v>777365.28341421497</v>
      </c>
      <c r="B281">
        <f t="shared" si="20"/>
        <v>4884330.1270596907</v>
      </c>
      <c r="C281" s="1">
        <f t="shared" si="21"/>
        <v>1089205.4374612123</v>
      </c>
      <c r="D281" s="4">
        <f t="shared" si="22"/>
        <v>6.7939433145397982E-5</v>
      </c>
      <c r="E281" s="4">
        <f t="shared" si="23"/>
        <v>1089205.4135979451</v>
      </c>
    </row>
    <row r="282" spans="1:5" x14ac:dyDescent="0.2">
      <c r="A282">
        <f t="shared" si="24"/>
        <v>816233.54758492578</v>
      </c>
      <c r="B282">
        <f t="shared" si="20"/>
        <v>5128546.633412675</v>
      </c>
      <c r="C282" s="1">
        <f t="shared" si="21"/>
        <v>1143665.7269909321</v>
      </c>
      <c r="D282" s="4">
        <f t="shared" si="22"/>
        <v>6.47042210442901E-5</v>
      </c>
      <c r="E282" s="4">
        <f t="shared" si="23"/>
        <v>1143665.7042640115</v>
      </c>
    </row>
    <row r="283" spans="1:5" x14ac:dyDescent="0.2">
      <c r="A283">
        <f t="shared" si="24"/>
        <v>857045.22496417211</v>
      </c>
      <c r="B283">
        <f t="shared" si="20"/>
        <v>5384973.9650833094</v>
      </c>
      <c r="C283" s="1">
        <f t="shared" si="21"/>
        <v>1200849.0301563449</v>
      </c>
      <c r="D283" s="4">
        <f t="shared" si="22"/>
        <v>6.1623066798301485E-5</v>
      </c>
      <c r="E283" s="4">
        <f t="shared" si="23"/>
        <v>1200849.0085116588</v>
      </c>
    </row>
    <row r="284" spans="1:5" x14ac:dyDescent="0.2">
      <c r="A284">
        <f t="shared" si="24"/>
        <v>899897.48621238081</v>
      </c>
      <c r="B284">
        <f t="shared" si="20"/>
        <v>5654222.6633374756</v>
      </c>
      <c r="C284" s="1">
        <f t="shared" si="21"/>
        <v>1260891.4976792729</v>
      </c>
      <c r="D284" s="4">
        <f t="shared" si="22"/>
        <v>5.8688634300572493E-5</v>
      </c>
      <c r="E284" s="4">
        <f t="shared" si="23"/>
        <v>1260891.4770652864</v>
      </c>
    </row>
    <row r="285" spans="1:5" x14ac:dyDescent="0.2">
      <c r="A285">
        <f t="shared" si="24"/>
        <v>944892.36052299989</v>
      </c>
      <c r="B285">
        <f t="shared" si="20"/>
        <v>5936933.7965043494</v>
      </c>
      <c r="C285" s="1">
        <f t="shared" si="21"/>
        <v>1323936.0878157227</v>
      </c>
      <c r="D285" s="4">
        <f t="shared" si="22"/>
        <v>5.5893936785187157E-5</v>
      </c>
      <c r="E285" s="4">
        <f t="shared" si="23"/>
        <v>1323936.068183355</v>
      </c>
    </row>
    <row r="286" spans="1:5" x14ac:dyDescent="0.2">
      <c r="A286">
        <f t="shared" si="24"/>
        <v>992136.97854914994</v>
      </c>
      <c r="B286">
        <f t="shared" si="20"/>
        <v>6233780.4863295676</v>
      </c>
      <c r="C286" s="1">
        <f t="shared" si="21"/>
        <v>1390132.9067326863</v>
      </c>
      <c r="D286" s="4">
        <f t="shared" si="22"/>
        <v>5.323232019154678E-5</v>
      </c>
      <c r="E286" s="4">
        <f t="shared" si="23"/>
        <v>1390132.8880351936</v>
      </c>
    </row>
    <row r="287" spans="1:5" x14ac:dyDescent="0.2">
      <c r="A287">
        <f t="shared" si="24"/>
        <v>1041743.8274766075</v>
      </c>
      <c r="B287">
        <f t="shared" si="20"/>
        <v>6545469.5106460461</v>
      </c>
      <c r="C287" s="1">
        <f t="shared" si="21"/>
        <v>1459639.5659037759</v>
      </c>
      <c r="D287" s="4">
        <f t="shared" si="22"/>
        <v>5.0697447320963012E-5</v>
      </c>
      <c r="E287" s="4">
        <f t="shared" si="23"/>
        <v>1459639.5480966398</v>
      </c>
    </row>
    <row r="288" spans="1:5" x14ac:dyDescent="0.2">
      <c r="A288">
        <f t="shared" si="24"/>
        <v>1093831.0188504378</v>
      </c>
      <c r="B288">
        <f t="shared" si="20"/>
        <v>6872742.9861783478</v>
      </c>
      <c r="C288" s="1">
        <f t="shared" si="21"/>
        <v>1532621.5573746357</v>
      </c>
      <c r="D288" s="4">
        <f t="shared" si="22"/>
        <v>4.8283282747739242E-5</v>
      </c>
      <c r="E288" s="4">
        <f t="shared" si="23"/>
        <v>1532621.5404154588</v>
      </c>
    </row>
    <row r="289" spans="1:8" x14ac:dyDescent="0.2">
      <c r="A289">
        <f t="shared" si="24"/>
        <v>1148522.5697929598</v>
      </c>
      <c r="B289">
        <f t="shared" si="20"/>
        <v>7216380.1354872659</v>
      </c>
      <c r="C289" s="1">
        <f t="shared" si="21"/>
        <v>1609252.6477916262</v>
      </c>
      <c r="D289" s="4">
        <f t="shared" si="22"/>
        <v>4.5984078448806681E-5</v>
      </c>
      <c r="E289" s="4">
        <f t="shared" si="23"/>
        <v>1609252.6316400291</v>
      </c>
    </row>
    <row r="290" spans="1:8" x14ac:dyDescent="0.2">
      <c r="A290">
        <f t="shared" si="24"/>
        <v>1205948.6982826078</v>
      </c>
      <c r="B290">
        <f t="shared" si="20"/>
        <v>7577199.142261629</v>
      </c>
      <c r="C290" s="1">
        <f t="shared" si="21"/>
        <v>1689715.2921319297</v>
      </c>
      <c r="D290" s="4">
        <f t="shared" si="22"/>
        <v>4.3794360117693852E-5</v>
      </c>
      <c r="E290" s="4">
        <f t="shared" si="23"/>
        <v>1689715.2767494565</v>
      </c>
    </row>
    <row r="291" spans="1:8" x14ac:dyDescent="0.2">
      <c r="A291">
        <f t="shared" si="24"/>
        <v>1266246.1331967383</v>
      </c>
      <c r="B291">
        <f t="shared" si="20"/>
        <v>7956059.0993747115</v>
      </c>
      <c r="C291" s="1">
        <f t="shared" si="21"/>
        <v>1774201.0681201664</v>
      </c>
      <c r="D291" s="4">
        <f t="shared" si="22"/>
        <v>4.170891413023768E-5</v>
      </c>
      <c r="E291" s="4">
        <f t="shared" si="23"/>
        <v>1774201.0534701922</v>
      </c>
    </row>
    <row r="292" spans="1:8" x14ac:dyDescent="0.2">
      <c r="A292">
        <f t="shared" si="24"/>
        <v>1329558.4398565753</v>
      </c>
      <c r="B292">
        <f t="shared" si="20"/>
        <v>8353862.054343448</v>
      </c>
      <c r="C292" s="1">
        <f t="shared" si="21"/>
        <v>1862911.1323658326</v>
      </c>
      <c r="D292" s="4">
        <f t="shared" si="22"/>
        <v>3.9722775130997559E-5</v>
      </c>
      <c r="E292" s="4">
        <f t="shared" si="23"/>
        <v>1862911.118413476</v>
      </c>
    </row>
    <row r="293" spans="1:8" x14ac:dyDescent="0.2">
      <c r="A293">
        <f t="shared" si="24"/>
        <v>1396036.3618494042</v>
      </c>
      <c r="B293">
        <f t="shared" si="20"/>
        <v>8771555.1570606213</v>
      </c>
      <c r="C293" s="1">
        <f t="shared" si="21"/>
        <v>1956056.6993076075</v>
      </c>
      <c r="D293" s="4">
        <f t="shared" si="22"/>
        <v>3.7831214210812016E-5</v>
      </c>
      <c r="E293" s="4">
        <f t="shared" si="23"/>
        <v>1956056.686019649</v>
      </c>
    </row>
    <row r="294" spans="1:8" x14ac:dyDescent="0.2">
      <c r="A294">
        <f t="shared" si="24"/>
        <v>1465838.1799418745</v>
      </c>
      <c r="B294">
        <f t="shared" si="20"/>
        <v>9210132.9149136525</v>
      </c>
      <c r="C294" s="1">
        <f t="shared" si="21"/>
        <v>2053859.5441048767</v>
      </c>
      <c r="D294" s="4">
        <f t="shared" si="22"/>
        <v>3.6029727647345545E-5</v>
      </c>
      <c r="E294" s="4">
        <f t="shared" si="23"/>
        <v>2053859.5314496784</v>
      </c>
    </row>
    <row r="295" spans="1:8" x14ac:dyDescent="0.2">
      <c r="A295">
        <f t="shared" si="24"/>
        <v>1539130.0889389683</v>
      </c>
      <c r="B295">
        <f t="shared" si="20"/>
        <v>9670639.5606593359</v>
      </c>
      <c r="C295" s="1">
        <f t="shared" si="21"/>
        <v>2156552.5306738247</v>
      </c>
      <c r="D295" s="4">
        <f t="shared" si="22"/>
        <v>3.4314026181814526E-5</v>
      </c>
      <c r="E295" s="4">
        <f t="shared" si="23"/>
        <v>2156552.5186212547</v>
      </c>
    </row>
    <row r="296" spans="1:8" x14ac:dyDescent="0.2">
      <c r="A296">
        <f t="shared" si="24"/>
        <v>1616086.5933859167</v>
      </c>
      <c r="B296">
        <f t="shared" si="20"/>
        <v>10154171.538692301</v>
      </c>
      <c r="C296" s="1">
        <f t="shared" si="21"/>
        <v>2264380.1661253287</v>
      </c>
      <c r="D296" s="4">
        <f t="shared" si="22"/>
        <v>3.268002480635765E-5</v>
      </c>
      <c r="E296" s="4">
        <f t="shared" si="23"/>
        <v>2264380.1546466909</v>
      </c>
    </row>
    <row r="297" spans="1:8" x14ac:dyDescent="0.2">
      <c r="A297">
        <f t="shared" si="24"/>
        <v>1696890.9230552125</v>
      </c>
      <c r="B297">
        <f t="shared" si="20"/>
        <v>10661880.115626916</v>
      </c>
      <c r="C297" s="1">
        <f t="shared" si="21"/>
        <v>2377599.1829247503</v>
      </c>
      <c r="D297" s="4">
        <f t="shared" si="22"/>
        <v>3.1123833037732863E-5</v>
      </c>
      <c r="E297" s="4">
        <f t="shared" si="23"/>
        <v>2377599.1719927141</v>
      </c>
    </row>
    <row r="298" spans="1:8" x14ac:dyDescent="0.2">
      <c r="A298">
        <f t="shared" si="24"/>
        <v>1781735.4692079732</v>
      </c>
      <c r="B298">
        <f t="shared" si="20"/>
        <v>11194974.121408263</v>
      </c>
      <c r="C298" s="1">
        <f t="shared" si="21"/>
        <v>2496479.1501597073</v>
      </c>
      <c r="D298" s="4">
        <f t="shared" si="22"/>
        <v>2.9641745654181009E-5</v>
      </c>
      <c r="E298" s="4">
        <f t="shared" si="23"/>
        <v>2496479.1397482445</v>
      </c>
    </row>
    <row r="299" spans="1:8" x14ac:dyDescent="0.2">
      <c r="A299">
        <f t="shared" si="24"/>
        <v>1870822.2426683719</v>
      </c>
      <c r="B299">
        <f t="shared" si="20"/>
        <v>11754722.827478677</v>
      </c>
      <c r="C299" s="1">
        <f t="shared" si="21"/>
        <v>2621303.1153712356</v>
      </c>
      <c r="D299" s="4">
        <f t="shared" si="22"/>
        <v>2.8230233873399236E-5</v>
      </c>
      <c r="E299" s="4">
        <f t="shared" si="23"/>
        <v>2621303.1054555564</v>
      </c>
    </row>
    <row r="300" spans="1:8" x14ac:dyDescent="0.2">
      <c r="A300">
        <f t="shared" si="24"/>
        <v>1964363.3548017906</v>
      </c>
      <c r="B300">
        <f t="shared" si="20"/>
        <v>12342458.968852611</v>
      </c>
      <c r="C300" s="1">
        <f t="shared" si="21"/>
        <v>2752368.2784765037</v>
      </c>
      <c r="D300" s="4">
        <f t="shared" si="22"/>
        <v>2.6885936950617899E-5</v>
      </c>
      <c r="E300" s="4">
        <f t="shared" si="23"/>
        <v>2752368.2690329999</v>
      </c>
      <c r="F300">
        <f>10000000</f>
        <v>10000000</v>
      </c>
      <c r="G300">
        <f>A300/F300</f>
        <v>0.19643633548017905</v>
      </c>
      <c r="H300">
        <v>1.05</v>
      </c>
    </row>
  </sheetData>
  <phoneticPr fontId="4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Company>Desktop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afm</dc:creator>
  <cp:lastModifiedBy>MURRAY Alan</cp:lastModifiedBy>
  <dcterms:created xsi:type="dcterms:W3CDTF">2005-11-07T20:34:51Z</dcterms:created>
  <dcterms:modified xsi:type="dcterms:W3CDTF">2017-03-17T13:26:27Z</dcterms:modified>
</cp:coreProperties>
</file>