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fm\Local Documents\WWW_teaching\eng+ee\toybox_files\"/>
    </mc:Choice>
  </mc:AlternateContent>
  <bookViews>
    <workbookView xWindow="480" yWindow="45" windowWidth="9465" windowHeight="68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3" i="1" l="1"/>
  <c r="B36" i="1"/>
  <c r="B33" i="1"/>
  <c r="H3" i="3" s="1"/>
  <c r="K16" i="3"/>
  <c r="K18" i="3" s="1"/>
  <c r="J16" i="3"/>
  <c r="J18" i="3" s="1"/>
  <c r="B35" i="1"/>
  <c r="B39" i="1"/>
  <c r="B34" i="1"/>
  <c r="H2" i="3"/>
  <c r="A4" i="3"/>
  <c r="A5" i="3" s="1"/>
  <c r="B3" i="3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B5" i="3" l="1"/>
  <c r="E5" i="3" s="1"/>
  <c r="A6" i="3"/>
  <c r="B4" i="3"/>
  <c r="E4" i="3" s="1"/>
  <c r="B37" i="1"/>
  <c r="P8" i="1"/>
  <c r="P9" i="1" s="1"/>
  <c r="H4" i="3"/>
  <c r="E3" i="3" s="1"/>
  <c r="B38" i="1"/>
  <c r="B48" i="1"/>
  <c r="H5" i="3"/>
  <c r="A7" i="3" l="1"/>
  <c r="B6" i="3"/>
  <c r="E6" i="3" s="1"/>
  <c r="C5" i="3"/>
  <c r="D5" i="3" s="1"/>
  <c r="C4" i="3"/>
  <c r="D4" i="3" s="1"/>
  <c r="C3" i="3"/>
  <c r="D3" i="3" s="1"/>
  <c r="C6" i="3"/>
  <c r="D6" i="3"/>
  <c r="B40" i="1"/>
  <c r="B43" i="1" s="1"/>
  <c r="B7" i="3" l="1"/>
  <c r="E7" i="3" s="1"/>
  <c r="C7" i="3" s="1"/>
  <c r="D7" i="3" s="1"/>
  <c r="A8" i="3"/>
  <c r="J23" i="3"/>
  <c r="B41" i="1"/>
  <c r="B141" i="2" s="1"/>
  <c r="B42" i="1"/>
  <c r="C6" i="2" s="1"/>
  <c r="N16" i="3"/>
  <c r="J15" i="3" s="1"/>
  <c r="O16" i="3"/>
  <c r="K15" i="3" s="1"/>
  <c r="D156" i="2"/>
  <c r="D152" i="2"/>
  <c r="D148" i="2"/>
  <c r="D144" i="2"/>
  <c r="D140" i="2"/>
  <c r="D136" i="2"/>
  <c r="D132" i="2"/>
  <c r="D155" i="2"/>
  <c r="D153" i="2"/>
  <c r="D146" i="2"/>
  <c r="D139" i="2"/>
  <c r="D137" i="2"/>
  <c r="D130" i="2"/>
  <c r="D127" i="2"/>
  <c r="D123" i="2"/>
  <c r="D119" i="2"/>
  <c r="D115" i="2"/>
  <c r="D111" i="2"/>
  <c r="D107" i="2"/>
  <c r="D103" i="2"/>
  <c r="D99" i="2"/>
  <c r="D95" i="2"/>
  <c r="D91" i="2"/>
  <c r="D87" i="2"/>
  <c r="D83" i="2"/>
  <c r="D79" i="2"/>
  <c r="D75" i="2"/>
  <c r="D71" i="2"/>
  <c r="D67" i="2"/>
  <c r="D63" i="2"/>
  <c r="D59" i="2"/>
  <c r="D55" i="2"/>
  <c r="D51" i="2"/>
  <c r="D47" i="2"/>
  <c r="D43" i="2"/>
  <c r="D39" i="2"/>
  <c r="D35" i="2"/>
  <c r="D31" i="2"/>
  <c r="D27" i="2"/>
  <c r="D23" i="2"/>
  <c r="D151" i="2"/>
  <c r="D149" i="2"/>
  <c r="D142" i="2"/>
  <c r="D135" i="2"/>
  <c r="D133" i="2"/>
  <c r="D128" i="2"/>
  <c r="D124" i="2"/>
  <c r="D120" i="2"/>
  <c r="D116" i="2"/>
  <c r="D112" i="2"/>
  <c r="D108" i="2"/>
  <c r="D104" i="2"/>
  <c r="D100" i="2"/>
  <c r="D96" i="2"/>
  <c r="D92" i="2"/>
  <c r="D88" i="2"/>
  <c r="D84" i="2"/>
  <c r="D80" i="2"/>
  <c r="D76" i="2"/>
  <c r="D72" i="2"/>
  <c r="D68" i="2"/>
  <c r="D64" i="2"/>
  <c r="D60" i="2"/>
  <c r="D56" i="2"/>
  <c r="D52" i="2"/>
  <c r="D48" i="2"/>
  <c r="D44" i="2"/>
  <c r="D40" i="2"/>
  <c r="D36" i="2"/>
  <c r="D32" i="2"/>
  <c r="D28" i="2"/>
  <c r="D24" i="2"/>
  <c r="D141" i="2"/>
  <c r="D134" i="2"/>
  <c r="D122" i="2"/>
  <c r="D114" i="2"/>
  <c r="D106" i="2"/>
  <c r="D98" i="2"/>
  <c r="D90" i="2"/>
  <c r="D82" i="2"/>
  <c r="D74" i="2"/>
  <c r="D66" i="2"/>
  <c r="D58" i="2"/>
  <c r="D50" i="2"/>
  <c r="D42" i="2"/>
  <c r="D34" i="2"/>
  <c r="D26" i="2"/>
  <c r="D21" i="2"/>
  <c r="D19" i="2"/>
  <c r="D17" i="2"/>
  <c r="D15" i="2"/>
  <c r="D13" i="2"/>
  <c r="D11" i="2"/>
  <c r="D9" i="2"/>
  <c r="D7" i="2"/>
  <c r="D5" i="2"/>
  <c r="D3" i="2"/>
  <c r="D154" i="2"/>
  <c r="D147" i="2"/>
  <c r="D129" i="2"/>
  <c r="D121" i="2"/>
  <c r="D113" i="2"/>
  <c r="D105" i="2"/>
  <c r="D97" i="2"/>
  <c r="D89" i="2"/>
  <c r="D81" i="2"/>
  <c r="D73" i="2"/>
  <c r="D65" i="2"/>
  <c r="D57" i="2"/>
  <c r="D49" i="2"/>
  <c r="D41" i="2"/>
  <c r="D33" i="2"/>
  <c r="D25" i="2"/>
  <c r="D150" i="2"/>
  <c r="D143" i="2"/>
  <c r="D126" i="2"/>
  <c r="D118" i="2"/>
  <c r="D110" i="2"/>
  <c r="D102" i="2"/>
  <c r="D94" i="2"/>
  <c r="D86" i="2"/>
  <c r="D78" i="2"/>
  <c r="D70" i="2"/>
  <c r="D62" i="2"/>
  <c r="D54" i="2"/>
  <c r="D46" i="2"/>
  <c r="D38" i="2"/>
  <c r="D30" i="2"/>
  <c r="D22" i="2"/>
  <c r="D20" i="2"/>
  <c r="D18" i="2"/>
  <c r="D16" i="2"/>
  <c r="D14" i="2"/>
  <c r="D12" i="2"/>
  <c r="D10" i="2"/>
  <c r="D8" i="2"/>
  <c r="D6" i="2"/>
  <c r="D4" i="2"/>
  <c r="D2" i="2"/>
  <c r="D145" i="2"/>
  <c r="D138" i="2"/>
  <c r="D131" i="2"/>
  <c r="D125" i="2"/>
  <c r="D117" i="2"/>
  <c r="D109" i="2"/>
  <c r="D101" i="2"/>
  <c r="D93" i="2"/>
  <c r="D85" i="2"/>
  <c r="D77" i="2"/>
  <c r="D69" i="2"/>
  <c r="D61" i="2"/>
  <c r="D53" i="2"/>
  <c r="D45" i="2"/>
  <c r="D37" i="2"/>
  <c r="D29" i="2"/>
  <c r="B8" i="3" l="1"/>
  <c r="A9" i="3"/>
  <c r="B147" i="2"/>
  <c r="C117" i="2"/>
  <c r="C49" i="2"/>
  <c r="C155" i="2"/>
  <c r="C126" i="2"/>
  <c r="C57" i="2"/>
  <c r="C130" i="2"/>
  <c r="C101" i="2"/>
  <c r="C147" i="2"/>
  <c r="E147" i="2" s="1"/>
  <c r="B70" i="2"/>
  <c r="B56" i="2"/>
  <c r="B33" i="2"/>
  <c r="B98" i="2"/>
  <c r="B19" i="2"/>
  <c r="B97" i="2"/>
  <c r="B84" i="2"/>
  <c r="B83" i="2"/>
  <c r="C87" i="2"/>
  <c r="C19" i="2"/>
  <c r="C62" i="2"/>
  <c r="C36" i="2"/>
  <c r="C95" i="2"/>
  <c r="C27" i="2"/>
  <c r="C66" i="2"/>
  <c r="C100" i="2"/>
  <c r="C37" i="2"/>
  <c r="C23" i="2"/>
  <c r="C151" i="2"/>
  <c r="C113" i="2"/>
  <c r="C83" i="2"/>
  <c r="C30" i="2"/>
  <c r="C94" i="2"/>
  <c r="C3" i="2"/>
  <c r="C68" i="2"/>
  <c r="C132" i="2"/>
  <c r="C40" i="2"/>
  <c r="C104" i="2"/>
  <c r="C45" i="2"/>
  <c r="C31" i="2"/>
  <c r="C4" i="2"/>
  <c r="C121" i="2"/>
  <c r="C91" i="2"/>
  <c r="C34" i="2"/>
  <c r="C98" i="2"/>
  <c r="C8" i="2"/>
  <c r="C72" i="2"/>
  <c r="C136" i="2"/>
  <c r="N15" i="3"/>
  <c r="J17" i="3" s="1"/>
  <c r="C69" i="2"/>
  <c r="C141" i="2"/>
  <c r="E141" i="2" s="1"/>
  <c r="C55" i="2"/>
  <c r="C119" i="2"/>
  <c r="C17" i="2"/>
  <c r="C81" i="2"/>
  <c r="C145" i="2"/>
  <c r="C51" i="2"/>
  <c r="C115" i="2"/>
  <c r="C14" i="2"/>
  <c r="C46" i="2"/>
  <c r="C78" i="2"/>
  <c r="C110" i="2"/>
  <c r="C142" i="2"/>
  <c r="C20" i="2"/>
  <c r="C52" i="2"/>
  <c r="C84" i="2"/>
  <c r="C116" i="2"/>
  <c r="C148" i="2"/>
  <c r="C13" i="2"/>
  <c r="C77" i="2"/>
  <c r="C149" i="2"/>
  <c r="C63" i="2"/>
  <c r="C127" i="2"/>
  <c r="C25" i="2"/>
  <c r="C89" i="2"/>
  <c r="C153" i="2"/>
  <c r="C59" i="2"/>
  <c r="C123" i="2"/>
  <c r="C18" i="2"/>
  <c r="C50" i="2"/>
  <c r="C82" i="2"/>
  <c r="C114" i="2"/>
  <c r="C146" i="2"/>
  <c r="C24" i="2"/>
  <c r="C56" i="2"/>
  <c r="C88" i="2"/>
  <c r="C120" i="2"/>
  <c r="C152" i="2"/>
  <c r="C21" i="2"/>
  <c r="C53" i="2"/>
  <c r="C85" i="2"/>
  <c r="C125" i="2"/>
  <c r="C7" i="2"/>
  <c r="C39" i="2"/>
  <c r="C71" i="2"/>
  <c r="C103" i="2"/>
  <c r="C135" i="2"/>
  <c r="C109" i="2"/>
  <c r="C33" i="2"/>
  <c r="C65" i="2"/>
  <c r="C97" i="2"/>
  <c r="C129" i="2"/>
  <c r="C2" i="2"/>
  <c r="C35" i="2"/>
  <c r="C67" i="2"/>
  <c r="C99" i="2"/>
  <c r="C131" i="2"/>
  <c r="C5" i="2"/>
  <c r="C22" i="2"/>
  <c r="C38" i="2"/>
  <c r="C54" i="2"/>
  <c r="C70" i="2"/>
  <c r="C86" i="2"/>
  <c r="C102" i="2"/>
  <c r="C118" i="2"/>
  <c r="C134" i="2"/>
  <c r="C150" i="2"/>
  <c r="C12" i="2"/>
  <c r="C28" i="2"/>
  <c r="C44" i="2"/>
  <c r="C60" i="2"/>
  <c r="C76" i="2"/>
  <c r="C92" i="2"/>
  <c r="C108" i="2"/>
  <c r="C124" i="2"/>
  <c r="C140" i="2"/>
  <c r="C156" i="2"/>
  <c r="O15" i="3"/>
  <c r="K17" i="3" s="1"/>
  <c r="C29" i="2"/>
  <c r="C61" i="2"/>
  <c r="C93" i="2"/>
  <c r="C133" i="2"/>
  <c r="C15" i="2"/>
  <c r="C47" i="2"/>
  <c r="C79" i="2"/>
  <c r="C111" i="2"/>
  <c r="C143" i="2"/>
  <c r="C9" i="2"/>
  <c r="C41" i="2"/>
  <c r="C73" i="2"/>
  <c r="C105" i="2"/>
  <c r="C137" i="2"/>
  <c r="C11" i="2"/>
  <c r="C43" i="2"/>
  <c r="C75" i="2"/>
  <c r="C107" i="2"/>
  <c r="C139" i="2"/>
  <c r="C10" i="2"/>
  <c r="C26" i="2"/>
  <c r="C42" i="2"/>
  <c r="C58" i="2"/>
  <c r="C74" i="2"/>
  <c r="C90" i="2"/>
  <c r="C106" i="2"/>
  <c r="C122" i="2"/>
  <c r="C138" i="2"/>
  <c r="C154" i="2"/>
  <c r="C16" i="2"/>
  <c r="C32" i="2"/>
  <c r="C48" i="2"/>
  <c r="C64" i="2"/>
  <c r="C80" i="2"/>
  <c r="C96" i="2"/>
  <c r="C112" i="2"/>
  <c r="C128" i="2"/>
  <c r="C144" i="2"/>
  <c r="B34" i="2"/>
  <c r="B20" i="2"/>
  <c r="E20" i="2" s="1"/>
  <c r="B6" i="2"/>
  <c r="E6" i="2" s="1"/>
  <c r="B134" i="2"/>
  <c r="B120" i="2"/>
  <c r="E120" i="2" s="1"/>
  <c r="B51" i="2"/>
  <c r="B115" i="2"/>
  <c r="B156" i="2"/>
  <c r="B65" i="2"/>
  <c r="B129" i="2"/>
  <c r="B66" i="2"/>
  <c r="E66" i="2" s="1"/>
  <c r="B52" i="2"/>
  <c r="B38" i="2"/>
  <c r="B24" i="2"/>
  <c r="E24" i="2" s="1"/>
  <c r="B3" i="2"/>
  <c r="B67" i="2"/>
  <c r="B131" i="2"/>
  <c r="E131" i="2" s="1"/>
  <c r="B17" i="2"/>
  <c r="B81" i="2"/>
  <c r="B2" i="2"/>
  <c r="B130" i="2"/>
  <c r="B116" i="2"/>
  <c r="B102" i="2"/>
  <c r="B88" i="2"/>
  <c r="E88" i="2" s="1"/>
  <c r="B35" i="2"/>
  <c r="B99" i="2"/>
  <c r="B140" i="2"/>
  <c r="B49" i="2"/>
  <c r="B113" i="2"/>
  <c r="B145" i="2"/>
  <c r="E145" i="2" s="1"/>
  <c r="B42" i="2"/>
  <c r="B106" i="2"/>
  <c r="E106" i="2" s="1"/>
  <c r="B28" i="2"/>
  <c r="E28" i="2" s="1"/>
  <c r="B92" i="2"/>
  <c r="B14" i="2"/>
  <c r="B78" i="2"/>
  <c r="B150" i="2"/>
  <c r="B64" i="2"/>
  <c r="B128" i="2"/>
  <c r="E128" i="2" s="1"/>
  <c r="B23" i="2"/>
  <c r="B55" i="2"/>
  <c r="B87" i="2"/>
  <c r="B119" i="2"/>
  <c r="E119" i="2" s="1"/>
  <c r="B151" i="2"/>
  <c r="B144" i="2"/>
  <c r="B21" i="2"/>
  <c r="B53" i="2"/>
  <c r="B85" i="2"/>
  <c r="B117" i="2"/>
  <c r="E117" i="2" s="1"/>
  <c r="B133" i="2"/>
  <c r="E133" i="2" s="1"/>
  <c r="N14" i="3"/>
  <c r="J20" i="3" s="1"/>
  <c r="B18" i="2"/>
  <c r="B50" i="2"/>
  <c r="B82" i="2"/>
  <c r="B114" i="2"/>
  <c r="B4" i="2"/>
  <c r="B36" i="2"/>
  <c r="B68" i="2"/>
  <c r="B100" i="2"/>
  <c r="B132" i="2"/>
  <c r="B22" i="2"/>
  <c r="B54" i="2"/>
  <c r="B86" i="2"/>
  <c r="E86" i="2" s="1"/>
  <c r="B118" i="2"/>
  <c r="B8" i="2"/>
  <c r="B40" i="2"/>
  <c r="B72" i="2"/>
  <c r="B104" i="2"/>
  <c r="E104" i="2" s="1"/>
  <c r="B138" i="2"/>
  <c r="B11" i="2"/>
  <c r="B27" i="2"/>
  <c r="B43" i="2"/>
  <c r="B59" i="2"/>
  <c r="B75" i="2"/>
  <c r="B91" i="2"/>
  <c r="B107" i="2"/>
  <c r="E107" i="2" s="1"/>
  <c r="B123" i="2"/>
  <c r="B139" i="2"/>
  <c r="B155" i="2"/>
  <c r="E155" i="2" s="1"/>
  <c r="B148" i="2"/>
  <c r="B9" i="2"/>
  <c r="B25" i="2"/>
  <c r="B41" i="2"/>
  <c r="B57" i="2"/>
  <c r="B73" i="2"/>
  <c r="B89" i="2"/>
  <c r="B105" i="2"/>
  <c r="E105" i="2" s="1"/>
  <c r="B121" i="2"/>
  <c r="E121" i="2" s="1"/>
  <c r="B137" i="2"/>
  <c r="B153" i="2"/>
  <c r="E153" i="2" s="1"/>
  <c r="B10" i="2"/>
  <c r="B74" i="2"/>
  <c r="B142" i="2"/>
  <c r="E142" i="2" s="1"/>
  <c r="B60" i="2"/>
  <c r="B124" i="2"/>
  <c r="E124" i="2" s="1"/>
  <c r="B46" i="2"/>
  <c r="B110" i="2"/>
  <c r="B32" i="2"/>
  <c r="B96" i="2"/>
  <c r="B7" i="2"/>
  <c r="B39" i="2"/>
  <c r="B71" i="2"/>
  <c r="B103" i="2"/>
  <c r="B135" i="2"/>
  <c r="B5" i="2"/>
  <c r="B37" i="2"/>
  <c r="B69" i="2"/>
  <c r="B101" i="2"/>
  <c r="B149" i="2"/>
  <c r="E149" i="2" s="1"/>
  <c r="O14" i="3"/>
  <c r="K20" i="3" s="1"/>
  <c r="B26" i="2"/>
  <c r="E26" i="2" s="1"/>
  <c r="B58" i="2"/>
  <c r="B90" i="2"/>
  <c r="B122" i="2"/>
  <c r="B12" i="2"/>
  <c r="B44" i="2"/>
  <c r="B76" i="2"/>
  <c r="B108" i="2"/>
  <c r="E108" i="2" s="1"/>
  <c r="B146" i="2"/>
  <c r="B30" i="2"/>
  <c r="B62" i="2"/>
  <c r="B94" i="2"/>
  <c r="B126" i="2"/>
  <c r="B16" i="2"/>
  <c r="E16" i="2" s="1"/>
  <c r="B48" i="2"/>
  <c r="B80" i="2"/>
  <c r="B112" i="2"/>
  <c r="B154" i="2"/>
  <c r="B15" i="2"/>
  <c r="B31" i="2"/>
  <c r="E31" i="2" s="1"/>
  <c r="B47" i="2"/>
  <c r="B63" i="2"/>
  <c r="B79" i="2"/>
  <c r="E79" i="2" s="1"/>
  <c r="B95" i="2"/>
  <c r="B111" i="2"/>
  <c r="B127" i="2"/>
  <c r="B143" i="2"/>
  <c r="B136" i="2"/>
  <c r="E136" i="2" s="1"/>
  <c r="B152" i="2"/>
  <c r="B13" i="2"/>
  <c r="B29" i="2"/>
  <c r="B45" i="2"/>
  <c r="B61" i="2"/>
  <c r="B77" i="2"/>
  <c r="E77" i="2" s="1"/>
  <c r="B93" i="2"/>
  <c r="E93" i="2" s="1"/>
  <c r="B109" i="2"/>
  <c r="B125" i="2"/>
  <c r="K24" i="3"/>
  <c r="J28" i="3"/>
  <c r="J29" i="3" s="1"/>
  <c r="J27" i="3"/>
  <c r="A10" i="3" l="1"/>
  <c r="B9" i="3"/>
  <c r="E8" i="3"/>
  <c r="C8" i="3" s="1"/>
  <c r="D8" i="3" s="1"/>
  <c r="K22" i="3"/>
  <c r="E70" i="2"/>
  <c r="E49" i="2"/>
  <c r="E126" i="2"/>
  <c r="E130" i="2"/>
  <c r="E63" i="2"/>
  <c r="E30" i="2"/>
  <c r="E46" i="2"/>
  <c r="E57" i="2"/>
  <c r="E148" i="2"/>
  <c r="E132" i="2"/>
  <c r="E23" i="2"/>
  <c r="E152" i="2"/>
  <c r="E10" i="2"/>
  <c r="E27" i="2"/>
  <c r="J25" i="3"/>
  <c r="E13" i="2"/>
  <c r="E127" i="2"/>
  <c r="E154" i="2"/>
  <c r="E101" i="2"/>
  <c r="E135" i="2"/>
  <c r="E7" i="2"/>
  <c r="E4" i="2"/>
  <c r="E151" i="2"/>
  <c r="E78" i="2"/>
  <c r="E67" i="2"/>
  <c r="E52" i="2"/>
  <c r="E84" i="2"/>
  <c r="E56" i="2"/>
  <c r="E91" i="2"/>
  <c r="E83" i="2"/>
  <c r="E19" i="2"/>
  <c r="E18" i="2"/>
  <c r="E144" i="2"/>
  <c r="E140" i="2"/>
  <c r="E102" i="2"/>
  <c r="E53" i="2"/>
  <c r="E110" i="2"/>
  <c r="E8" i="2"/>
  <c r="E113" i="2"/>
  <c r="E72" i="2"/>
  <c r="E14" i="2"/>
  <c r="E75" i="2"/>
  <c r="E45" i="2"/>
  <c r="E95" i="2"/>
  <c r="E37" i="2"/>
  <c r="E68" i="2"/>
  <c r="E87" i="2"/>
  <c r="E97" i="2"/>
  <c r="E100" i="2"/>
  <c r="J22" i="3"/>
  <c r="E98" i="2"/>
  <c r="E50" i="2"/>
  <c r="E55" i="2"/>
  <c r="E34" i="2"/>
  <c r="E33" i="2"/>
  <c r="E3" i="2"/>
  <c r="E69" i="2"/>
  <c r="E115" i="2"/>
  <c r="E62" i="2"/>
  <c r="E36" i="2"/>
  <c r="E40" i="2"/>
  <c r="E82" i="2"/>
  <c r="E21" i="2"/>
  <c r="E64" i="2"/>
  <c r="E51" i="2"/>
  <c r="E94" i="2"/>
  <c r="E60" i="2"/>
  <c r="E29" i="2"/>
  <c r="E143" i="2"/>
  <c r="E15" i="2"/>
  <c r="E76" i="2"/>
  <c r="E90" i="2"/>
  <c r="E39" i="2"/>
  <c r="E137" i="2"/>
  <c r="E9" i="2"/>
  <c r="E123" i="2"/>
  <c r="E59" i="2"/>
  <c r="E22" i="2"/>
  <c r="E150" i="2"/>
  <c r="E38" i="2"/>
  <c r="E96" i="2"/>
  <c r="E156" i="2"/>
  <c r="E109" i="2"/>
  <c r="E80" i="2"/>
  <c r="E122" i="2"/>
  <c r="E71" i="2"/>
  <c r="E32" i="2"/>
  <c r="E89" i="2"/>
  <c r="E25" i="2"/>
  <c r="E139" i="2"/>
  <c r="E11" i="2"/>
  <c r="E54" i="2"/>
  <c r="E92" i="2"/>
  <c r="E99" i="2"/>
  <c r="E116" i="2"/>
  <c r="E17" i="2"/>
  <c r="E129" i="2"/>
  <c r="E138" i="2"/>
  <c r="E111" i="2"/>
  <c r="E35" i="2"/>
  <c r="E65" i="2"/>
  <c r="E125" i="2"/>
  <c r="E58" i="2"/>
  <c r="E118" i="2"/>
  <c r="E85" i="2"/>
  <c r="E2" i="2"/>
  <c r="E61" i="2"/>
  <c r="E47" i="2"/>
  <c r="E146" i="2"/>
  <c r="E12" i="2"/>
  <c r="E41" i="2"/>
  <c r="E114" i="2"/>
  <c r="E42" i="2"/>
  <c r="E81" i="2"/>
  <c r="E48" i="2"/>
  <c r="E5" i="2"/>
  <c r="E73" i="2"/>
  <c r="E44" i="2"/>
  <c r="E74" i="2"/>
  <c r="E43" i="2"/>
  <c r="E134" i="2"/>
  <c r="E112" i="2"/>
  <c r="E103" i="2"/>
  <c r="K25" i="3"/>
  <c r="K26" i="3" s="1"/>
  <c r="K29" i="3" s="1"/>
  <c r="E9" i="3" l="1"/>
  <c r="C9" i="3" s="1"/>
  <c r="D9" i="3" s="1"/>
  <c r="A11" i="3"/>
  <c r="B10" i="3"/>
  <c r="K27" i="3"/>
  <c r="E10" i="3" l="1"/>
  <c r="C10" i="3" s="1"/>
  <c r="D10" i="3" s="1"/>
  <c r="B11" i="3"/>
  <c r="A12" i="3"/>
  <c r="E11" i="3" l="1"/>
  <c r="C11" i="3" s="1"/>
  <c r="D11" i="3" s="1"/>
  <c r="B12" i="3"/>
  <c r="A13" i="3"/>
  <c r="E12" i="3" l="1"/>
  <c r="C12" i="3" s="1"/>
  <c r="D12" i="3" s="1"/>
  <c r="B13" i="3"/>
  <c r="A14" i="3"/>
  <c r="A15" i="3" l="1"/>
  <c r="B14" i="3"/>
  <c r="E13" i="3"/>
  <c r="C13" i="3" s="1"/>
  <c r="D13" i="3" s="1"/>
  <c r="E14" i="3" l="1"/>
  <c r="C14" i="3" s="1"/>
  <c r="D14" i="3" s="1"/>
  <c r="A16" i="3"/>
  <c r="B15" i="3"/>
  <c r="B16" i="3" l="1"/>
  <c r="A17" i="3"/>
  <c r="E15" i="3"/>
  <c r="C15" i="3" s="1"/>
  <c r="D15" i="3" s="1"/>
  <c r="B17" i="3" l="1"/>
  <c r="A18" i="3"/>
  <c r="E16" i="3"/>
  <c r="C16" i="3" s="1"/>
  <c r="D16" i="3" s="1"/>
  <c r="A19" i="3" l="1"/>
  <c r="B18" i="3"/>
  <c r="E17" i="3"/>
  <c r="C17" i="3" s="1"/>
  <c r="D17" i="3" s="1"/>
  <c r="E18" i="3" l="1"/>
  <c r="C18" i="3" s="1"/>
  <c r="D18" i="3" s="1"/>
  <c r="A20" i="3"/>
  <c r="B19" i="3"/>
  <c r="E19" i="3" l="1"/>
  <c r="C19" i="3" s="1"/>
  <c r="D19" i="3" s="1"/>
  <c r="B20" i="3"/>
  <c r="A21" i="3"/>
  <c r="B21" i="3" l="1"/>
  <c r="A22" i="3"/>
  <c r="E20" i="3"/>
  <c r="C20" i="3" s="1"/>
  <c r="D20" i="3" s="1"/>
  <c r="A23" i="3" l="1"/>
  <c r="B22" i="3"/>
  <c r="E21" i="3"/>
  <c r="C21" i="3" s="1"/>
  <c r="D21" i="3" s="1"/>
  <c r="E22" i="3" l="1"/>
  <c r="C22" i="3" s="1"/>
  <c r="D22" i="3" s="1"/>
  <c r="A24" i="3"/>
  <c r="B23" i="3"/>
  <c r="E23" i="3" l="1"/>
  <c r="C23" i="3" s="1"/>
  <c r="D23" i="3" s="1"/>
  <c r="A25" i="3"/>
  <c r="B24" i="3"/>
  <c r="E24" i="3" l="1"/>
  <c r="C24" i="3" s="1"/>
  <c r="D24" i="3" s="1"/>
  <c r="B25" i="3"/>
  <c r="A26" i="3"/>
  <c r="E25" i="3" l="1"/>
  <c r="C25" i="3" s="1"/>
  <c r="D25" i="3" s="1"/>
  <c r="A27" i="3"/>
  <c r="B26" i="3"/>
  <c r="E26" i="3" l="1"/>
  <c r="C26" i="3" s="1"/>
  <c r="D26" i="3" s="1"/>
  <c r="A28" i="3"/>
  <c r="B27" i="3"/>
  <c r="E27" i="3" l="1"/>
  <c r="C27" i="3" s="1"/>
  <c r="D27" i="3" s="1"/>
  <c r="A29" i="3"/>
  <c r="B28" i="3"/>
  <c r="E28" i="3" l="1"/>
  <c r="C28" i="3" s="1"/>
  <c r="D28" i="3" s="1"/>
  <c r="B29" i="3"/>
  <c r="A30" i="3"/>
  <c r="E29" i="3" l="1"/>
  <c r="C29" i="3" s="1"/>
  <c r="D29" i="3" s="1"/>
  <c r="A31" i="3"/>
  <c r="B30" i="3"/>
  <c r="A32" i="3" l="1"/>
  <c r="B31" i="3"/>
  <c r="E30" i="3"/>
  <c r="C30" i="3" s="1"/>
  <c r="D30" i="3" s="1"/>
  <c r="E31" i="3" l="1"/>
  <c r="C31" i="3" s="1"/>
  <c r="D31" i="3" s="1"/>
  <c r="A33" i="3"/>
  <c r="B32" i="3"/>
  <c r="E32" i="3" l="1"/>
  <c r="C32" i="3" s="1"/>
  <c r="D32" i="3" s="1"/>
  <c r="B33" i="3"/>
  <c r="A34" i="3"/>
  <c r="E33" i="3" l="1"/>
  <c r="C33" i="3" s="1"/>
  <c r="D33" i="3" s="1"/>
  <c r="B34" i="3"/>
  <c r="A35" i="3"/>
  <c r="E34" i="3" l="1"/>
  <c r="C34" i="3" s="1"/>
  <c r="D34" i="3" s="1"/>
  <c r="A36" i="3"/>
  <c r="B35" i="3"/>
  <c r="A37" i="3" l="1"/>
  <c r="B36" i="3"/>
  <c r="E35" i="3"/>
  <c r="C35" i="3" s="1"/>
  <c r="D35" i="3" s="1"/>
  <c r="E36" i="3" l="1"/>
  <c r="C36" i="3" s="1"/>
  <c r="D36" i="3" s="1"/>
  <c r="B37" i="3"/>
  <c r="A38" i="3"/>
  <c r="A39" i="3" l="1"/>
  <c r="B38" i="3"/>
  <c r="E37" i="3"/>
  <c r="C37" i="3" s="1"/>
  <c r="D37" i="3" s="1"/>
  <c r="E38" i="3" l="1"/>
  <c r="C38" i="3" s="1"/>
  <c r="D38" i="3" s="1"/>
  <c r="A40" i="3"/>
  <c r="B39" i="3"/>
  <c r="A41" i="3" l="1"/>
  <c r="B40" i="3"/>
  <c r="E39" i="3"/>
  <c r="C39" i="3" s="1"/>
  <c r="D39" i="3" s="1"/>
  <c r="E40" i="3" l="1"/>
  <c r="C40" i="3" s="1"/>
  <c r="D40" i="3" s="1"/>
  <c r="B41" i="3"/>
  <c r="A42" i="3"/>
  <c r="E41" i="3" l="1"/>
  <c r="C41" i="3" s="1"/>
  <c r="D41" i="3" s="1"/>
  <c r="A43" i="3"/>
  <c r="B42" i="3"/>
  <c r="A44" i="3" l="1"/>
  <c r="B43" i="3"/>
  <c r="E42" i="3"/>
  <c r="C42" i="3" s="1"/>
  <c r="D42" i="3" s="1"/>
  <c r="E43" i="3" l="1"/>
  <c r="C43" i="3" s="1"/>
  <c r="D43" i="3" s="1"/>
  <c r="B44" i="3"/>
  <c r="A45" i="3"/>
  <c r="B45" i="3" l="1"/>
  <c r="A46" i="3"/>
  <c r="E44" i="3"/>
  <c r="C44" i="3" s="1"/>
  <c r="D44" i="3" s="1"/>
  <c r="A47" i="3" l="1"/>
  <c r="B46" i="3"/>
  <c r="E45" i="3"/>
  <c r="C45" i="3" s="1"/>
  <c r="D45" i="3" s="1"/>
  <c r="E46" i="3" l="1"/>
  <c r="C46" i="3" s="1"/>
  <c r="D46" i="3" s="1"/>
  <c r="A48" i="3"/>
  <c r="B47" i="3"/>
  <c r="E47" i="3" l="1"/>
  <c r="C47" i="3" s="1"/>
  <c r="D47" i="3" s="1"/>
  <c r="B48" i="3"/>
  <c r="A49" i="3"/>
  <c r="B49" i="3" l="1"/>
  <c r="A50" i="3"/>
  <c r="E48" i="3"/>
  <c r="C48" i="3" s="1"/>
  <c r="D48" i="3" s="1"/>
  <c r="B50" i="3" l="1"/>
  <c r="A51" i="3"/>
  <c r="E49" i="3"/>
  <c r="C49" i="3" s="1"/>
  <c r="D49" i="3" s="1"/>
  <c r="A52" i="3" l="1"/>
  <c r="B51" i="3"/>
  <c r="E50" i="3"/>
  <c r="C50" i="3" s="1"/>
  <c r="D50" i="3" s="1"/>
  <c r="E51" i="3" l="1"/>
  <c r="C51" i="3" s="1"/>
  <c r="D51" i="3" s="1"/>
  <c r="A53" i="3"/>
  <c r="B53" i="3" s="1"/>
  <c r="B52" i="3"/>
  <c r="E52" i="3" l="1"/>
  <c r="C52" i="3" s="1"/>
  <c r="D52" i="3" s="1"/>
  <c r="E53" i="3"/>
  <c r="C53" i="3" s="1"/>
  <c r="D53" i="3" s="1"/>
</calcChain>
</file>

<file path=xl/sharedStrings.xml><?xml version="1.0" encoding="utf-8"?>
<sst xmlns="http://schemas.openxmlformats.org/spreadsheetml/2006/main" count="58" uniqueCount="41">
  <si>
    <t>Supply Voltage VS</t>
  </si>
  <si>
    <t>V</t>
  </si>
  <si>
    <t>Capacitance</t>
  </si>
  <si>
    <t>uF</t>
  </si>
  <si>
    <t>Frequency</t>
  </si>
  <si>
    <t>Hz</t>
  </si>
  <si>
    <t>Current I</t>
  </si>
  <si>
    <t>Amps</t>
  </si>
  <si>
    <t>rad/s</t>
  </si>
  <si>
    <t>VC</t>
  </si>
  <si>
    <t>VS</t>
  </si>
  <si>
    <t>time t (ms)</t>
  </si>
  <si>
    <t>|VC|</t>
  </si>
  <si>
    <t>W</t>
  </si>
  <si>
    <t>w… omega</t>
  </si>
  <si>
    <t>XC =1/(wC)</t>
  </si>
  <si>
    <t>frequency</t>
  </si>
  <si>
    <t>omega</t>
  </si>
  <si>
    <t>Current</t>
  </si>
  <si>
    <t>|VS|</t>
  </si>
  <si>
    <t>VL</t>
  </si>
  <si>
    <t>XL=wL</t>
  </si>
  <si>
    <t>Inductance</t>
  </si>
  <si>
    <t>mH</t>
  </si>
  <si>
    <t>|VL|</t>
  </si>
  <si>
    <t>Resistance</t>
  </si>
  <si>
    <t>XR =R</t>
  </si>
  <si>
    <t>VR</t>
  </si>
  <si>
    <t>R+|wL-1/WC|</t>
  </si>
  <si>
    <t>|VR|</t>
  </si>
  <si>
    <t>WC</t>
  </si>
  <si>
    <t>Calculations</t>
  </si>
  <si>
    <t>F</t>
  </si>
  <si>
    <t>H</t>
  </si>
  <si>
    <t>I</t>
  </si>
  <si>
    <t>X</t>
  </si>
  <si>
    <t>Y</t>
  </si>
  <si>
    <t>VR(moved)</t>
  </si>
  <si>
    <t>VC+VL</t>
  </si>
  <si>
    <t>VC+VL(moved)</t>
  </si>
  <si>
    <t>wL-1/wC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</si>
</sst>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"/>
    <numFmt numFmtId="165" formatCode="0.0000000"/>
  </numFmts>
  <fonts count="7" x14ac:knownFonts="1">
    <font>
      <sz val="10"/>
      <name val="Arial"/>
    </font>
    <font>
      <sz val="10"/>
      <name val="Symbol"/>
      <family val="1"/>
      <charset val="2"/>
    </font>
    <font>
      <sz val="10"/>
      <name val="Arial"/>
      <family val="2"/>
    </font>
    <font>
      <u/>
      <sz val="10"/>
      <color indexed="12"/>
      <name val="Arial"/>
    </font>
    <font>
      <sz val="8"/>
      <name val="Arial"/>
    </font>
    <font>
      <b/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1" fontId="0" fillId="0" borderId="0" xfId="0" applyNumberFormat="1"/>
    <xf numFmtId="2" fontId="0" fillId="0" borderId="0" xfId="0" applyNumberFormat="1"/>
    <xf numFmtId="2" fontId="3" fillId="0" borderId="0" xfId="1" applyNumberFormat="1" applyAlignment="1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11" fontId="3" fillId="0" borderId="0" xfId="1" applyNumberFormat="1" applyAlignment="1" applyProtection="1"/>
    <xf numFmtId="0" fontId="1" fillId="0" borderId="2" xfId="0" applyFont="1" applyBorder="1"/>
    <xf numFmtId="0" fontId="5" fillId="0" borderId="4" xfId="0" applyFont="1" applyBorder="1" applyProtection="1"/>
    <xf numFmtId="0" fontId="0" fillId="2" borderId="4" xfId="0" applyFill="1" applyBorder="1" applyProtection="1">
      <protection locked="0"/>
    </xf>
    <xf numFmtId="0" fontId="0" fillId="0" borderId="4" xfId="0" applyBorder="1"/>
    <xf numFmtId="0" fontId="2" fillId="0" borderId="4" xfId="0" applyFont="1" applyBorder="1"/>
    <xf numFmtId="0" fontId="1" fillId="0" borderId="4" xfId="0" applyFont="1" applyBorder="1"/>
    <xf numFmtId="0" fontId="6" fillId="0" borderId="5" xfId="0" applyFont="1" applyBorder="1"/>
    <xf numFmtId="0" fontId="0" fillId="0" borderId="6" xfId="0" applyBorder="1"/>
    <xf numFmtId="11" fontId="0" fillId="0" borderId="7" xfId="0" applyNumberFormat="1" applyBorder="1"/>
    <xf numFmtId="11" fontId="0" fillId="0" borderId="0" xfId="0" applyNumberFormat="1" applyBorder="1"/>
    <xf numFmtId="2" fontId="0" fillId="0" borderId="0" xfId="0" applyNumberFormat="1" applyBorder="1"/>
    <xf numFmtId="0" fontId="2" fillId="0" borderId="7" xfId="0" applyFont="1" applyBorder="1"/>
    <xf numFmtId="0" fontId="0" fillId="0" borderId="7" xfId="0" applyBorder="1"/>
    <xf numFmtId="164" fontId="0" fillId="0" borderId="0" xfId="0" applyNumberFormat="1" applyBorder="1"/>
    <xf numFmtId="0" fontId="0" fillId="0" borderId="0" xfId="0" applyBorder="1"/>
    <xf numFmtId="0" fontId="0" fillId="0" borderId="8" xfId="0" applyBorder="1"/>
    <xf numFmtId="165" fontId="0" fillId="0" borderId="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14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VS, VR, VL, VC</a:t>
            </a:r>
          </a:p>
        </c:rich>
      </c:tx>
      <c:layout>
        <c:manualLayout>
          <c:xMode val="edge"/>
          <c:yMode val="edge"/>
          <c:x val="0.42644904639981196"/>
          <c:y val="3.2418952618453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2095700292316E-2"/>
          <c:y val="0.16458852867830423"/>
          <c:w val="0.78900503009860679"/>
          <c:h val="0.7182044887780548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VL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Sheet2!$A$2:$A$156</c:f>
              <c:numCache>
                <c:formatCode>General</c:formatCode>
                <c:ptCount val="15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</c:numCache>
            </c:numRef>
          </c:xVal>
          <c:yVal>
            <c:numRef>
              <c:f>Sheet2!$B$2:$B$156</c:f>
              <c:numCache>
                <c:formatCode>0.00</c:formatCode>
                <c:ptCount val="155"/>
                <c:pt idx="0">
                  <c:v>5.8885912566990868E-15</c:v>
                </c:pt>
                <c:pt idx="1">
                  <c:v>-6.1565213433939174</c:v>
                </c:pt>
                <c:pt idx="2">
                  <c:v>-12.287764447817457</c:v>
                </c:pt>
                <c:pt idx="3">
                  <c:v>-18.368554864952351</c:v>
                </c:pt>
                <c:pt idx="4">
                  <c:v>-24.373925301627764</c:v>
                </c:pt>
                <c:pt idx="5">
                  <c:v>-30.279218133750959</c:v>
                </c:pt>
                <c:pt idx="6">
                  <c:v>-36.06018664875905</c:v>
                </c:pt>
                <c:pt idx="7">
                  <c:v>-41.693094600897034</c:v>
                </c:pt>
                <c:pt idx="8">
                  <c:v>-47.154813670555441</c:v>
                </c:pt>
                <c:pt idx="9">
                  <c:v>-52.422918427506559</c:v>
                </c:pt>
                <c:pt idx="10">
                  <c:v>-57.475778408126523</c:v>
                </c:pt>
                <c:pt idx="11">
                  <c:v>-62.292646928541494</c:v>
                </c:pt>
                <c:pt idx="12">
                  <c:v>-66.853746269036634</c:v>
                </c:pt>
                <c:pt idx="13">
                  <c:v>-71.140348879967291</c:v>
                </c:pt>
                <c:pt idx="14">
                  <c:v>-75.134854275746534</c:v>
                </c:pt>
                <c:pt idx="15">
                  <c:v>-78.82086130118762</c:v>
                </c:pt>
                <c:pt idx="16">
                  <c:v>-82.183235473481446</c:v>
                </c:pt>
                <c:pt idx="17">
                  <c:v>-85.208171123306911</c:v>
                </c:pt>
                <c:pt idx="18">
                  <c:v>-87.883248079927739</c:v>
                </c:pt>
                <c:pt idx="19">
                  <c:v>-90.197482667530622</c:v>
                </c:pt>
                <c:pt idx="20">
                  <c:v>-92.141372803417212</c:v>
                </c:pt>
                <c:pt idx="21">
                  <c:v>-93.706937012880218</c:v>
                </c:pt>
                <c:pt idx="22">
                  <c:v>-94.887747200571184</c:v>
                </c:pt>
                <c:pt idx="23">
                  <c:v>-95.678955043802929</c:v>
                </c:pt>
                <c:pt idx="24">
                  <c:v>-96.077311899417907</c:v>
                </c:pt>
                <c:pt idx="25">
                  <c:v>-96.081182142486057</c:v>
                </c:pt>
                <c:pt idx="26">
                  <c:v>-95.690549882064502</c:v>
                </c:pt>
                <c:pt idx="27">
                  <c:v>-94.907019026444544</c:v>
                </c:pt>
                <c:pt idx="28">
                  <c:v>-93.733806697618377</c:v>
                </c:pt>
                <c:pt idx="29">
                  <c:v>-92.175730022004757</c:v>
                </c:pt>
                <c:pt idx="30">
                  <c:v>-90.239186351670497</c:v>
                </c:pt>
                <c:pt idx="31">
                  <c:v>-87.932126997257555</c:v>
                </c:pt>
                <c:pt idx="32">
                  <c:v>-85.264024580466909</c:v>
                </c:pt>
                <c:pt idx="33">
                  <c:v>-82.245834140147153</c:v>
                </c:pt>
                <c:pt idx="34">
                  <c:v>-78.889948151683839</c:v>
                </c:pt>
                <c:pt idx="35">
                  <c:v>-75.210145644376453</c:v>
                </c:pt>
                <c:pt idx="36">
                  <c:v>-71.221535625723817</c:v>
                </c:pt>
                <c:pt idx="37">
                  <c:v>-66.940495044913192</c:v>
                </c:pt>
                <c:pt idx="38">
                  <c:v>-62.384601550231253</c:v>
                </c:pt>
                <c:pt idx="39">
                  <c:v>-57.572561316489967</c:v>
                </c:pt>
                <c:pt idx="40">
                  <c:v>-52.524132238802082</c:v>
                </c:pt>
                <c:pt idx="41">
                  <c:v>-47.260042808069237</c:v>
                </c:pt>
                <c:pt idx="42">
                  <c:v>-41.801907001271218</c:v>
                </c:pt>
                <c:pt idx="43">
                  <c:v>-36.172135536013059</c:v>
                </c:pt>
                <c:pt idx="44">
                  <c:v>-30.393843853712152</c:v>
                </c:pt>
                <c:pt idx="45">
                  <c:v>-24.490757209238694</c:v>
                </c:pt>
                <c:pt idx="46">
                  <c:v>-18.487113256705932</c:v>
                </c:pt>
                <c:pt idx="47">
                  <c:v>-12.40756253138542</c:v>
                </c:pt>
                <c:pt idx="48">
                  <c:v>-6.2770672363615692</c:v>
                </c:pt>
                <c:pt idx="49">
                  <c:v>-0.12079874950045155</c:v>
                </c:pt>
                <c:pt idx="50">
                  <c:v>6.0359657284386472</c:v>
                </c:pt>
                <c:pt idx="51">
                  <c:v>12.167946960192079</c:v>
                </c:pt>
                <c:pt idx="52">
                  <c:v>18.2499674667432</c:v>
                </c:pt>
                <c:pt idx="53">
                  <c:v>24.257054904261597</c:v>
                </c:pt>
                <c:pt idx="54">
                  <c:v>30.164544598771094</c:v>
                </c:pt>
                <c:pt idx="55">
                  <c:v>35.948180817548007</c:v>
                </c:pt>
                <c:pt idx="56">
                  <c:v>41.584216361435296</c:v>
                </c:pt>
                <c:pt idx="57">
                  <c:v>47.049510069154117</c:v>
                </c:pt>
                <c:pt idx="58">
                  <c:v>52.321621833266953</c:v>
                </c:pt>
                <c:pt idx="59">
                  <c:v>57.378904737663468</c:v>
                </c:pt>
                <c:pt idx="60">
                  <c:v>62.200593938259189</c:v>
                </c:pt>
                <c:pt idx="61">
                  <c:v>66.766891921969105</c:v>
                </c:pt>
                <c:pt idx="62">
                  <c:v>71.059049793889201</c:v>
                </c:pt>
                <c:pt idx="63">
                  <c:v>75.059444258925751</c:v>
                </c:pt>
                <c:pt idx="64">
                  <c:v>78.751649981792369</c:v>
                </c:pt>
                <c:pt idx="65">
                  <c:v>82.120507028268875</c:v>
                </c:pt>
                <c:pt idx="66">
                  <c:v>85.152183110813837</c:v>
                </c:pt>
                <c:pt idx="67">
                  <c:v>87.834230382953194</c:v>
                </c:pt>
                <c:pt idx="68">
                  <c:v>90.155636549253771</c:v>
                </c:pt>
                <c:pt idx="69">
                  <c:v>92.106870081024866</c:v>
                </c:pt>
                <c:pt idx="70">
                  <c:v>93.679919352097741</c:v>
                </c:pt>
                <c:pt idx="71">
                  <c:v>94.868325533993044</c:v>
                </c:pt>
                <c:pt idx="72">
                  <c:v>95.667209115411438</c:v>
                </c:pt>
                <c:pt idx="73">
                  <c:v>96.073289937160027</c:v>
                </c:pt>
                <c:pt idx="74">
                  <c:v>96.084900660252913</c:v>
                </c:pt>
                <c:pt idx="75">
                  <c:v>95.701993611886465</c:v>
                </c:pt>
                <c:pt idx="76">
                  <c:v>94.926140981180524</c:v>
                </c:pt>
                <c:pt idx="77">
                  <c:v>93.760528363881591</c:v>
                </c:pt>
                <c:pt idx="78">
                  <c:v>92.209941682533199</c:v>
                </c:pt>
                <c:pt idx="79">
                  <c:v>90.280747535818094</c:v>
                </c:pt>
                <c:pt idx="80">
                  <c:v>87.980867057756825</c:v>
                </c:pt>
                <c:pt idx="81">
                  <c:v>85.319743394094345</c:v>
                </c:pt>
                <c:pt idx="82">
                  <c:v>82.308302929415063</c:v>
                </c:pt>
                <c:pt idx="83">
                  <c:v>78.958910424184282</c:v>
                </c:pt>
                <c:pt idx="84">
                  <c:v>75.285318245921189</c:v>
                </c:pt>
                <c:pt idx="85">
                  <c:v>71.302609902954828</c:v>
                </c:pt>
                <c:pt idx="86">
                  <c:v>67.027138112611723</c:v>
                </c:pt>
                <c:pt idx="87">
                  <c:v>62.476457658120793</c:v>
                </c:pt>
                <c:pt idx="88">
                  <c:v>57.669253309921459</c:v>
                </c:pt>
                <c:pt idx="89">
                  <c:v>52.625263107324514</c:v>
                </c:pt>
                <c:pt idx="90">
                  <c:v>47.365197315525606</c:v>
                </c:pt>
                <c:pt idx="91">
                  <c:v>41.910653390729387</c:v>
                </c:pt>
                <c:pt idx="92">
                  <c:v>36.284027302528671</c:v>
                </c:pt>
                <c:pt idx="93">
                  <c:v>30.508421577646253</c:v>
                </c:pt>
                <c:pt idx="94">
                  <c:v>24.607550442602108</c:v>
                </c:pt>
                <c:pt idx="95">
                  <c:v>18.605642454785357</c:v>
                </c:pt>
                <c:pt idx="96">
                  <c:v>12.527341021719584</c:v>
                </c:pt>
                <c:pt idx="97">
                  <c:v>6.3976032169843551</c:v>
                </c:pt>
                <c:pt idx="98">
                  <c:v>0.24159730824412234</c:v>
                </c:pt>
                <c:pt idx="99">
                  <c:v>-5.9154005818685826</c:v>
                </c:pt>
                <c:pt idx="100">
                  <c:v>-12.04811025771666</c:v>
                </c:pt>
                <c:pt idx="101">
                  <c:v>-18.131351249343712</c:v>
                </c:pt>
                <c:pt idx="102">
                  <c:v>-24.140146201693955</c:v>
                </c:pt>
                <c:pt idx="103">
                  <c:v>-30.049823429857355</c:v>
                </c:pt>
                <c:pt idx="104">
                  <c:v>-35.836118219251908</c:v>
                </c:pt>
                <c:pt idx="105">
                  <c:v>-41.475272454819098</c:v>
                </c:pt>
                <c:pt idx="106">
                  <c:v>-46.944132170153594</c:v>
                </c:pt>
                <c:pt idx="107">
                  <c:v>-52.220242616044118</c:v>
                </c:pt>
                <c:pt idx="108">
                  <c:v>-57.281940458077202</c:v>
                </c:pt>
                <c:pt idx="109">
                  <c:v>-62.108442724748187</c:v>
                </c:pt>
                <c:pt idx="110">
                  <c:v>-66.679932140865347</c:v>
                </c:pt>
                <c:pt idx="111">
                  <c:v>-70.977638495871659</c:v>
                </c:pt>
                <c:pt idx="112">
                  <c:v>-74.983915712996691</c:v>
                </c:pt>
                <c:pt idx="113">
                  <c:v>-78.682314302792051</c:v>
                </c:pt>
                <c:pt idx="114">
                  <c:v>-82.057648903566388</c:v>
                </c:pt>
                <c:pt idx="115">
                  <c:v>-85.096060631400334</c:v>
                </c:pt>
                <c:pt idx="116">
                  <c:v>-87.785073983739608</c:v>
                </c:pt>
                <c:pt idx="117">
                  <c:v>-90.113648062920703</c:v>
                </c:pt>
                <c:pt idx="118">
                  <c:v>-92.072221909312262</c:v>
                </c:pt>
                <c:pt idx="119">
                  <c:v>-93.652753757935514</c:v>
                </c:pt>
                <c:pt idx="120">
                  <c:v>-94.848754057379651</c:v>
                </c:pt>
                <c:pt idx="121">
                  <c:v>-95.655312115438491</c:v>
                </c:pt>
                <c:pt idx="122">
                  <c:v>-96.069116262063659</c:v>
                </c:pt>
                <c:pt idx="123">
                  <c:v>-96.08846744684638</c:v>
                </c:pt>
                <c:pt idx="124">
                  <c:v>-95.713286215197598</c:v>
                </c:pt>
                <c:pt idx="125">
                  <c:v>-94.945113034582889</c:v>
                </c:pt>
                <c:pt idx="126">
                  <c:v>-93.787101969472644</c:v>
                </c:pt>
                <c:pt idx="127">
                  <c:v>-92.244007730977472</c:v>
                </c:pt>
                <c:pt idx="128">
                  <c:v>-90.322166154342455</c:v>
                </c:pt>
                <c:pt idx="129">
                  <c:v>-88.029468184458025</c:v>
                </c:pt>
                <c:pt idx="130">
                  <c:v>-85.375327476201193</c:v>
                </c:pt>
                <c:pt idx="131">
                  <c:v>-82.370641742637943</c:v>
                </c:pt>
                <c:pt idx="132">
                  <c:v>-79.027748009787658</c:v>
                </c:pt>
                <c:pt idx="133">
                  <c:v>-75.360371961672215</c:v>
                </c:pt>
                <c:pt idx="134">
                  <c:v>-71.383571583632218</c:v>
                </c:pt>
                <c:pt idx="135">
                  <c:v>-67.113675335310305</c:v>
                </c:pt>
                <c:pt idx="136">
                  <c:v>-62.568215107155957</c:v>
                </c:pt>
                <c:pt idx="137">
                  <c:v>-57.765854235730473</c:v>
                </c:pt>
                <c:pt idx="138">
                  <c:v>-52.726310873373265</c:v>
                </c:pt>
                <c:pt idx="139">
                  <c:v>-47.470277026870313</c:v>
                </c:pt>
                <c:pt idx="140">
                  <c:v>-42.019333597545199</c:v>
                </c:pt>
                <c:pt idx="141">
                  <c:v>-36.395861771612537</c:v>
                </c:pt>
                <c:pt idx="142">
                  <c:v>-30.622951124618393</c:v>
                </c:pt>
                <c:pt idx="143">
                  <c:v>-24.724304817284533</c:v>
                </c:pt>
                <c:pt idx="144">
                  <c:v>-18.724142272015744</c:v>
                </c:pt>
                <c:pt idx="145">
                  <c:v>-12.647099729672508</c:v>
                </c:pt>
                <c:pt idx="146">
                  <c:v>-6.5181290949182396</c:v>
                </c:pt>
                <c:pt idx="147">
                  <c:v>-0.36239548547258088</c:v>
                </c:pt>
                <c:pt idx="148">
                  <c:v>5.7948260940736533</c:v>
                </c:pt>
                <c:pt idx="149">
                  <c:v>11.928254529630536</c:v>
                </c:pt>
                <c:pt idx="150">
                  <c:v>18.012706400065401</c:v>
                </c:pt>
                <c:pt idx="151">
                  <c:v>24.023199378540411</c:v>
                </c:pt>
                <c:pt idx="152">
                  <c:v>29.935054808170239</c:v>
                </c:pt>
                <c:pt idx="153">
                  <c:v>35.723999030833639</c:v>
                </c:pt>
                <c:pt idx="154">
                  <c:v>41.36626305308647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F8-4B8C-A786-54CB43F0220B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VC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Sheet2!$A$2:$A$156</c:f>
              <c:numCache>
                <c:formatCode>General</c:formatCode>
                <c:ptCount val="15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</c:numCache>
            </c:numRef>
          </c:xVal>
          <c:yVal>
            <c:numRef>
              <c:f>Sheet2!$C$2:$C$156</c:f>
              <c:numCache>
                <c:formatCode>0.00</c:formatCode>
                <c:ptCount val="155"/>
                <c:pt idx="0">
                  <c:v>5.9736543248056921E-15</c:v>
                </c:pt>
                <c:pt idx="1">
                  <c:v>6.2454547693193776</c:v>
                </c:pt>
                <c:pt idx="2">
                  <c:v>12.465266145343767</c:v>
                </c:pt>
                <c:pt idx="3">
                  <c:v>18.633896024728024</c:v>
                </c:pt>
                <c:pt idx="4">
                  <c:v>24.7260164517138</c:v>
                </c:pt>
                <c:pt idx="5">
                  <c:v>30.716613612915168</c:v>
                </c:pt>
                <c:pt idx="6">
                  <c:v>36.581090542258323</c:v>
                </c:pt>
                <c:pt idx="7">
                  <c:v>42.295368114375592</c:v>
                </c:pt>
                <c:pt idx="8">
                  <c:v>47.835983911782421</c:v>
                </c:pt>
                <c:pt idx="9">
                  <c:v>53.18018855989569</c:v>
                </c:pt>
                <c:pt idx="10">
                  <c:v>58.30603913434836</c:v>
                </c:pt>
                <c:pt idx="11">
                  <c:v>63.19248925707722</c:v>
                </c:pt>
                <c:pt idx="12">
                  <c:v>67.819475511254851</c:v>
                </c:pt>
                <c:pt idx="13">
                  <c:v>72.167999820252902</c:v>
                </c:pt>
                <c:pt idx="14">
                  <c:v>76.220207452394149</c:v>
                </c:pt>
                <c:pt idx="15">
                  <c:v>79.959460331211432</c:v>
                </c:pt>
                <c:pt idx="16">
                  <c:v>83.370405350206866</c:v>
                </c:pt>
                <c:pt idx="17">
                  <c:v>86.439037411615757</c:v>
                </c:pt>
                <c:pt idx="18">
                  <c:v>89.152756930342193</c:v>
                </c:pt>
                <c:pt idx="19">
                  <c:v>91.500421566959929</c:v>
                </c:pt>
                <c:pt idx="20">
                  <c:v>93.472391977365916</c:v>
                </c:pt>
                <c:pt idx="21">
                  <c:v>95.060571391241922</c:v>
                </c:pt>
                <c:pt idx="22">
                  <c:v>96.258438856817847</c:v>
                </c:pt>
                <c:pt idx="23">
                  <c:v>97.061076015436143</c:v>
                </c:pt>
                <c:pt idx="24">
                  <c:v>97.465187295982787</c:v>
                </c:pt>
                <c:pt idx="25">
                  <c:v>97.469113446268025</c:v>
                </c:pt>
                <c:pt idx="26">
                  <c:v>97.072838345797905</c:v>
                </c:pt>
                <c:pt idx="27">
                  <c:v>96.277989071963844</c:v>
                </c:pt>
                <c:pt idx="28">
                  <c:v>95.087829219378577</c:v>
                </c:pt>
                <c:pt idx="29">
                  <c:v>93.507245499788667</c:v>
                </c:pt>
                <c:pt idx="30">
                  <c:v>91.542727677583414</c:v>
                </c:pt>
                <c:pt idx="31">
                  <c:v>89.202341923283726</c:v>
                </c:pt>
                <c:pt idx="32">
                  <c:v>86.49569769441932</c:v>
                </c:pt>
                <c:pt idx="33">
                  <c:v>83.433908279779246</c:v>
                </c:pt>
                <c:pt idx="34">
                  <c:v>80.029545169038187</c:v>
                </c:pt>
                <c:pt idx="35">
                  <c:v>76.296586435113468</c:v>
                </c:pt>
                <c:pt idx="36">
                  <c:v>72.250359341191526</c:v>
                </c:pt>
                <c:pt idx="37">
                  <c:v>67.907477408074726</c:v>
                </c:pt>
                <c:pt idx="38">
                  <c:v>63.285772200246008</c:v>
                </c:pt>
                <c:pt idx="39">
                  <c:v>58.404220110732936</c:v>
                </c:pt>
                <c:pt idx="40">
                  <c:v>53.282864445386586</c:v>
                </c:pt>
                <c:pt idx="41">
                  <c:v>47.942733126493088</c:v>
                </c:pt>
                <c:pt idx="42">
                  <c:v>42.405752353619214</c:v>
                </c:pt>
                <c:pt idx="43">
                  <c:v>36.694656576195726</c:v>
                </c:pt>
                <c:pt idx="44">
                  <c:v>30.832895147484415</c:v>
                </c:pt>
                <c:pt idx="45">
                  <c:v>24.844536043200332</c:v>
                </c:pt>
                <c:pt idx="46">
                  <c:v>18.754167040114762</c:v>
                </c:pt>
                <c:pt idx="47">
                  <c:v>12.586794760391582</c:v>
                </c:pt>
                <c:pt idx="48">
                  <c:v>6.3677419961743018</c:v>
                </c:pt>
                <c:pt idx="49">
                  <c:v>0.12254373600196657</c:v>
                </c:pt>
                <c:pt idx="50">
                  <c:v>-6.1231576800388323</c:v>
                </c:pt>
                <c:pt idx="51">
                  <c:v>-12.343717845939148</c:v>
                </c:pt>
                <c:pt idx="52">
                  <c:v>-18.513595583875826</c:v>
                </c:pt>
                <c:pt idx="53">
                  <c:v>-24.607457814472053</c:v>
                </c:pt>
                <c:pt idx="54">
                  <c:v>-30.600283572620107</c:v>
                </c:pt>
                <c:pt idx="55">
                  <c:v>-36.467466741785529</c:v>
                </c:pt>
                <c:pt idx="56">
                  <c:v>-42.184917084972305</c:v>
                </c:pt>
                <c:pt idx="57">
                  <c:v>-47.729159157523412</c:v>
                </c:pt>
                <c:pt idx="58">
                  <c:v>-53.077428695627802</c:v>
                </c:pt>
                <c:pt idx="59">
                  <c:v>-58.207766084769112</c:v>
                </c:pt>
                <c:pt idx="60">
                  <c:v>-63.099106524341991</c:v>
                </c:pt>
                <c:pt idx="61">
                  <c:v>-67.73136651822567</c:v>
                </c:pt>
                <c:pt idx="62">
                  <c:v>-72.085526336191549</c:v>
                </c:pt>
                <c:pt idx="63">
                  <c:v>-76.143708107563128</c:v>
                </c:pt>
                <c:pt idx="64">
                  <c:v>-79.88924922648232</c:v>
                </c:pt>
                <c:pt idx="65">
                  <c:v>-83.306770767384364</c:v>
                </c:pt>
                <c:pt idx="66">
                  <c:v>-86.382240629773221</c:v>
                </c:pt>
                <c:pt idx="67">
                  <c:v>-89.103031153028141</c:v>
                </c:pt>
                <c:pt idx="68">
                  <c:v>-91.457970964681067</c:v>
                </c:pt>
                <c:pt idx="69">
                  <c:v>-93.437390849277406</c:v>
                </c:pt>
                <c:pt idx="70">
                  <c:v>-95.033163449487461</c:v>
                </c:pt>
                <c:pt idx="71">
                  <c:v>-96.238736636457844</c:v>
                </c:pt>
                <c:pt idx="72">
                  <c:v>-97.049160412386797</c:v>
                </c:pt>
                <c:pt idx="73">
                  <c:v>-97.461107234863135</c:v>
                </c:pt>
                <c:pt idx="74">
                  <c:v>-97.472885679518981</c:v>
                </c:pt>
                <c:pt idx="75">
                  <c:v>-97.084447384897899</c:v>
                </c:pt>
                <c:pt idx="76">
                  <c:v>-96.297387251023636</c:v>
                </c:pt>
                <c:pt idx="77">
                  <c:v>-95.114936890853954</c:v>
                </c:pt>
                <c:pt idx="78">
                  <c:v>-93.541951361507643</c:v>
                </c:pt>
                <c:pt idx="79">
                  <c:v>-91.584889229744959</c:v>
                </c:pt>
                <c:pt idx="80">
                  <c:v>-89.251786053551982</c:v>
                </c:pt>
                <c:pt idx="81">
                  <c:v>-86.552221388710365</c:v>
                </c:pt>
                <c:pt idx="82">
                  <c:v>-83.497279455822593</c:v>
                </c:pt>
                <c:pt idx="83">
                  <c:v>-80.099503629289956</c:v>
                </c:pt>
                <c:pt idx="84">
                  <c:v>-76.372844935109327</c:v>
                </c:pt>
                <c:pt idx="85">
                  <c:v>-72.332604768951626</c:v>
                </c:pt>
                <c:pt idx="86">
                  <c:v>-67.99537206971948</c:v>
                </c:pt>
                <c:pt idx="87">
                  <c:v>-63.378955206543139</c:v>
                </c:pt>
                <c:pt idx="88">
                  <c:v>-58.502308858882877</c:v>
                </c:pt>
                <c:pt idx="89">
                  <c:v>-53.385456189962689</c:v>
                </c:pt>
                <c:pt idx="90">
                  <c:v>-48.049406633085169</c:v>
                </c:pt>
                <c:pt idx="91">
                  <c:v>-42.5160696283927</c:v>
                </c:pt>
                <c:pt idx="92">
                  <c:v>-36.80816466426279</c:v>
                </c:pt>
                <c:pt idx="93">
                  <c:v>-30.949127992704685</c:v>
                </c:pt>
                <c:pt idx="94">
                  <c:v>-24.963016401774333</c:v>
                </c:pt>
                <c:pt idx="95">
                  <c:v>-18.874408440113005</c:v>
                </c:pt>
                <c:pt idx="96">
                  <c:v>-12.708303499173399</c:v>
                </c:pt>
                <c:pt idx="97">
                  <c:v>-6.4900191674964915</c:v>
                </c:pt>
                <c:pt idx="98">
                  <c:v>-0.24508727849160594</c:v>
                </c:pt>
                <c:pt idx="99">
                  <c:v>6.0008509214554868</c:v>
                </c:pt>
                <c:pt idx="100">
                  <c:v>12.222150054118254</c:v>
                </c:pt>
                <c:pt idx="101">
                  <c:v>18.393265907528328</c:v>
                </c:pt>
                <c:pt idx="102">
                  <c:v>24.488860318694705</c:v>
                </c:pt>
                <c:pt idx="103">
                  <c:v>30.483905210299671</c:v>
                </c:pt>
                <c:pt idx="104">
                  <c:v>36.35378535420422</c:v>
                </c:pt>
                <c:pt idx="105">
                  <c:v>42.074399439826038</c:v>
                </c:pt>
                <c:pt idx="106">
                  <c:v>47.62225903240644</c:v>
                </c:pt>
                <c:pt idx="107">
                  <c:v>52.974585014854469</c:v>
                </c:pt>
                <c:pt idx="108">
                  <c:v>58.109401117181427</c:v>
                </c:pt>
                <c:pt idx="109">
                  <c:v>63.005624149504165</c:v>
                </c:pt>
                <c:pt idx="110">
                  <c:v>67.64315056812319</c:v>
                </c:pt>
                <c:pt idx="111">
                  <c:v>72.002939019244224</c:v>
                </c:pt>
                <c:pt idx="112">
                  <c:v>76.067088521423202</c:v>
                </c:pt>
                <c:pt idx="113">
                  <c:v>79.818911965723714</c:v>
                </c:pt>
                <c:pt idx="114">
                  <c:v>83.243004631799494</c:v>
                </c:pt>
                <c:pt idx="115">
                  <c:v>86.325307438581547</c:v>
                </c:pt>
                <c:pt idx="116">
                  <c:v>89.053164669865453</c:v>
                </c:pt>
                <c:pt idx="117">
                  <c:v>91.415375937782201</c:v>
                </c:pt>
                <c:pt idx="118">
                  <c:v>93.402242170794736</c:v>
                </c:pt>
                <c:pt idx="119">
                  <c:v>95.005605437396099</c:v>
                </c:pt>
                <c:pt idx="120">
                  <c:v>96.218882441996413</c:v>
                </c:pt>
                <c:pt idx="121">
                  <c:v>97.037091555466262</c:v>
                </c:pt>
                <c:pt idx="122">
                  <c:v>97.456873269352059</c:v>
                </c:pt>
                <c:pt idx="123">
                  <c:v>97.476503989778763</c:v>
                </c:pt>
                <c:pt idx="124">
                  <c:v>97.095903114403839</c:v>
                </c:pt>
                <c:pt idx="125">
                  <c:v>96.316633363364772</c:v>
                </c:pt>
                <c:pt idx="126">
                  <c:v>95.141894362861208</c:v>
                </c:pt>
                <c:pt idx="127">
                  <c:v>93.576509507717333</c:v>
                </c:pt>
                <c:pt idx="128">
                  <c:v>91.62690615686553</c:v>
                </c:pt>
                <c:pt idx="129">
                  <c:v>89.301089243067594</c:v>
                </c:pt>
                <c:pt idx="130">
                  <c:v>86.60860840522983</c:v>
                </c:pt>
                <c:pt idx="131">
                  <c:v>83.560518778264694</c:v>
                </c:pt>
                <c:pt idx="132">
                  <c:v>80.169335601492307</c:v>
                </c:pt>
                <c:pt idx="133">
                  <c:v>76.448982831958389</c:v>
                </c:pt>
                <c:pt idx="134">
                  <c:v>72.414735973655624</c:v>
                </c:pt>
                <c:pt idx="135">
                  <c:v>68.083159357390684</c:v>
                </c:pt>
                <c:pt idx="136">
                  <c:v>63.472038128819051</c:v>
                </c:pt>
                <c:pt idx="137">
                  <c:v>58.600305223901884</c:v>
                </c:pt>
                <c:pt idx="138">
                  <c:v>53.487963631616481</c:v>
                </c:pt>
                <c:pt idx="139">
                  <c:v>48.156004263105679</c:v>
                </c:pt>
                <c:pt idx="140">
                  <c:v>42.626319764488919</c:v>
                </c:pt>
                <c:pt idx="141">
                  <c:v>36.921614627213636</c:v>
                </c:pt>
                <c:pt idx="142">
                  <c:v>31.065311965027401</c:v>
                </c:pt>
                <c:pt idx="143">
                  <c:v>25.081457340338062</c:v>
                </c:pt>
                <c:pt idx="144">
                  <c:v>18.994620034844029</c:v>
                </c:pt>
                <c:pt idx="145">
                  <c:v>12.829792169809567</c:v>
                </c:pt>
                <c:pt idx="146">
                  <c:v>6.6122860901924216</c:v>
                </c:pt>
                <c:pt idx="147">
                  <c:v>0.36763043395489242</c:v>
                </c:pt>
                <c:pt idx="148">
                  <c:v>-5.8785346867095267</c:v>
                </c:pt>
                <c:pt idx="149">
                  <c:v>-12.100562961854058</c:v>
                </c:pt>
                <c:pt idx="150">
                  <c:v>-18.272907185703225</c:v>
                </c:pt>
                <c:pt idx="151">
                  <c:v>-24.370224151664317</c:v>
                </c:pt>
                <c:pt idx="152">
                  <c:v>-30.367478709731678</c:v>
                </c:pt>
                <c:pt idx="153">
                  <c:v>-36.240046559033715</c:v>
                </c:pt>
                <c:pt idx="154">
                  <c:v>-41.963815353460085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F8-4B8C-A786-54CB43F0220B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VR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Sheet2!$A$2:$A$156</c:f>
              <c:numCache>
                <c:formatCode>General</c:formatCode>
                <c:ptCount val="15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</c:numCache>
            </c:numRef>
          </c:xVal>
          <c:yVal>
            <c:numRef>
              <c:f>Sheet2!$D$2:$D$156</c:f>
              <c:numCache>
                <c:formatCode>0.00</c:formatCode>
                <c:ptCount val="155"/>
                <c:pt idx="0">
                  <c:v>149.99357234298347</c:v>
                </c:pt>
                <c:pt idx="1">
                  <c:v>149.68564087046619</c:v>
                </c:pt>
                <c:pt idx="2">
                  <c:v>148.76311079764972</c:v>
                </c:pt>
                <c:pt idx="3">
                  <c:v>147.2297699674306</c:v>
                </c:pt>
                <c:pt idx="4">
                  <c:v>145.09191416825294</c:v>
                </c:pt>
                <c:pt idx="5">
                  <c:v>142.35832128404849</c:v>
                </c:pt>
                <c:pt idx="6">
                  <c:v>139.04021525286933</c:v>
                </c:pt>
                <c:pt idx="7">
                  <c:v>135.15121998219621</c:v>
                </c:pt>
                <c:pt idx="8">
                  <c:v>130.70730341014277</c:v>
                </c:pt>
                <c:pt idx="9">
                  <c:v>125.72671194223696</c:v>
                </c:pt>
                <c:pt idx="10">
                  <c:v>120.22989553297697</c:v>
                </c:pt>
                <c:pt idx="11">
                  <c:v>114.23942371977192</c:v>
                </c:pt>
                <c:pt idx="12">
                  <c:v>107.7798929540257</c:v>
                </c:pt>
                <c:pt idx="13">
                  <c:v>100.87782560985598</c:v>
                </c:pt>
                <c:pt idx="14">
                  <c:v>93.561561085111691</c:v>
                </c:pt>
                <c:pt idx="15">
                  <c:v>85.861139441820058</c:v>
                </c:pt>
                <c:pt idx="16">
                  <c:v>77.808178063827341</c:v>
                </c:pt>
                <c:pt idx="17">
                  <c:v>69.435741838068537</c:v>
                </c:pt>
                <c:pt idx="18">
                  <c:v>60.778207392492213</c:v>
                </c:pt>
                <c:pt idx="19">
                  <c:v>51.871121948069991</c:v>
                </c:pt>
                <c:pt idx="20">
                  <c:v>42.751057364434139</c:v>
                </c:pt>
                <c:pt idx="21">
                  <c:v>33.455459978421914</c:v>
                </c:pt>
                <c:pt idx="22">
                  <c:v>24.022496852078643</c:v>
                </c:pt>
                <c:pt idx="23">
                  <c:v>14.490899061414023</c:v>
                </c:pt>
                <c:pt idx="24">
                  <c:v>4.8998026693576477</c:v>
                </c:pt>
                <c:pt idx="25">
                  <c:v>-4.7114119641333252</c:v>
                </c:pt>
                <c:pt idx="26">
                  <c:v>-14.303281875032704</c:v>
                </c:pt>
                <c:pt idx="27">
                  <c:v>-23.836423527369945</c:v>
                </c:pt>
                <c:pt idx="28">
                  <c:v>-33.271694519229186</c:v>
                </c:pt>
                <c:pt idx="29">
                  <c:v>-42.570354298668995</c:v>
                </c:pt>
                <c:pt idx="30">
                  <c:v>-51.694223229674321</c:v>
                </c:pt>
                <c:pt idx="31">
                  <c:v>-60.605839355028088</c:v>
                </c:pt>
                <c:pt idx="32">
                  <c:v>-69.268612212444154</c:v>
                </c:pt>
                <c:pt idx="33">
                  <c:v>-77.646973072404279</c:v>
                </c:pt>
                <c:pt idx="34">
                  <c:v>-85.706520980833133</c:v>
                </c:pt>
                <c:pt idx="35">
                  <c:v>-93.414164006969955</c:v>
                </c:pt>
                <c:pt idx="36">
                  <c:v>-100.73825511648377</c:v>
                </c:pt>
                <c:pt idx="37">
                  <c:v>-107.6487221119468</c:v>
                </c:pt>
                <c:pt idx="38">
                  <c:v>-114.11719110713906</c:v>
                </c:pt>
                <c:pt idx="39">
                  <c:v>-120.11710302820805</c:v>
                </c:pt>
                <c:pt idx="40">
                  <c:v>-125.62382266333825</c:v>
                </c:pt>
                <c:pt idx="41">
                  <c:v>-130.614739813179</c:v>
                </c:pt>
                <c:pt idx="42">
                  <c:v>-135.06936212671619</c:v>
                </c:pt>
                <c:pt idx="43">
                  <c:v>-138.96939924140841</c:v>
                </c:pt>
                <c:pt idx="44">
                  <c:v>-142.29883788211541</c:v>
                </c:pt>
                <c:pt idx="45">
                  <c:v>-145.04400761046745</c:v>
                </c:pt>
                <c:pt idx="46">
                  <c:v>-147.19363695471327</c:v>
                </c:pt>
                <c:pt idx="47">
                  <c:v>-148.73889968958207</c:v>
                </c:pt>
                <c:pt idx="48">
                  <c:v>-149.67345107613681</c:v>
                </c:pt>
                <c:pt idx="49">
                  <c:v>-149.99345391282131</c:v>
                </c:pt>
                <c:pt idx="50">
                  <c:v>-149.69759429073707</c:v>
                </c:pt>
                <c:pt idx="51">
                  <c:v>-148.78708698845981</c:v>
                </c:pt>
                <c:pt idx="52">
                  <c:v>-147.26567048424488</c:v>
                </c:pt>
                <c:pt idx="53">
                  <c:v>-145.13959160610153</c:v>
                </c:pt>
                <c:pt idx="54">
                  <c:v>-142.41757988276092</c:v>
                </c:pt>
                <c:pt idx="55">
                  <c:v>-139.11081170085205</c:v>
                </c:pt>
                <c:pt idx="56">
                  <c:v>-135.23286441545244</c:v>
                </c:pt>
                <c:pt idx="57">
                  <c:v>-130.79966060243368</c:v>
                </c:pt>
                <c:pt idx="58">
                  <c:v>-125.8294026814966</c:v>
                </c:pt>
                <c:pt idx="59">
                  <c:v>-120.34249817833027</c:v>
                </c:pt>
                <c:pt idx="60">
                  <c:v>-114.36147593276191</c:v>
                </c:pt>
                <c:pt idx="61">
                  <c:v>-107.91089359694254</c:v>
                </c:pt>
                <c:pt idx="62">
                  <c:v>-101.01723680337265</c:v>
                </c:pt>
                <c:pt idx="63">
                  <c:v>-93.708810416778334</c:v>
                </c:pt>
                <c:pt idx="64">
                  <c:v>-86.015622316348711</c:v>
                </c:pt>
                <c:pt idx="65">
                  <c:v>-77.969260185517484</c:v>
                </c:pt>
                <c:pt idx="66">
                  <c:v>-69.602761815179576</c:v>
                </c:pt>
                <c:pt idx="67">
                  <c:v>-60.950479452871804</c:v>
                </c:pt>
                <c:pt idx="68">
                  <c:v>-52.047938754884818</c:v>
                </c:pt>
                <c:pt idx="69">
                  <c:v>-42.931692920445293</c:v>
                </c:pt>
                <c:pt idx="70">
                  <c:v>-33.639172606877786</c:v>
                </c:pt>
                <c:pt idx="71">
                  <c:v>-24.208532241986973</c:v>
                </c:pt>
                <c:pt idx="72">
                  <c:v>-14.678493364688963</c:v>
                </c:pt>
                <c:pt idx="73">
                  <c:v>-5.0881856371259824</c:v>
                </c:pt>
                <c:pt idx="74">
                  <c:v>4.5230138189451878</c:v>
                </c:pt>
                <c:pt idx="75">
                  <c:v>14.115642101815697</c:v>
                </c:pt>
                <c:pt idx="76">
                  <c:v>23.650312561693632</c:v>
                </c:pt>
                <c:pt idx="77">
                  <c:v>33.087876519488091</c:v>
                </c:pt>
                <c:pt idx="78">
                  <c:v>42.389584008502304</c:v>
                </c:pt>
                <c:pt idx="79">
                  <c:v>51.517242879042833</c:v>
                </c:pt>
                <c:pt idx="80">
                  <c:v>60.433375612669749</c:v>
                </c:pt>
                <c:pt idx="81">
                  <c:v>69.101373202224792</c:v>
                </c:pt>
                <c:pt idx="82">
                  <c:v>77.485645465810791</c:v>
                </c:pt>
                <c:pt idx="83">
                  <c:v>85.551767177549678</c:v>
                </c:pt>
                <c:pt idx="84">
                  <c:v>93.266619415111151</c:v>
                </c:pt>
                <c:pt idx="85">
                  <c:v>100.59852554365504</c:v>
                </c:pt>
                <c:pt idx="86">
                  <c:v>107.51738127784083</c:v>
                </c:pt>
                <c:pt idx="87">
                  <c:v>113.99477828788366</c:v>
                </c:pt>
                <c:pt idx="88">
                  <c:v>120.00412084213687</c:v>
                </c:pt>
                <c:pt idx="89">
                  <c:v>125.52073500727526</c:v>
                </c:pt>
                <c:pt idx="90">
                  <c:v>130.52196995771175</c:v>
                </c:pt>
                <c:pt idx="91">
                  <c:v>134.98729097827609</c:v>
                </c:pt>
                <c:pt idx="92">
                  <c:v>138.89836377829661</c:v>
                </c:pt>
                <c:pt idx="93">
                  <c:v>142.23912977089356</c:v>
                </c:pt>
                <c:pt idx="94">
                  <c:v>144.99587200839554</c:v>
                </c:pt>
                <c:pt idx="95">
                  <c:v>147.15727150315146</c:v>
                </c:pt>
                <c:pt idx="96">
                  <c:v>148.71445370248932</c:v>
                </c:pt>
                <c:pt idx="97">
                  <c:v>149.66102492699821</c:v>
                </c:pt>
                <c:pt idx="98">
                  <c:v>149.99309862252187</c:v>
                </c:pt>
                <c:pt idx="99">
                  <c:v>149.7093113180735</c:v>
                </c:pt>
                <c:pt idx="100">
                  <c:v>148.81082822415081</c:v>
                </c:pt>
                <c:pt idx="101">
                  <c:v>147.30133844846446</c:v>
                </c:pt>
                <c:pt idx="102">
                  <c:v>145.18703984872428</c:v>
                </c:pt>
                <c:pt idx="103">
                  <c:v>142.47661358467568</c:v>
                </c:pt>
                <c:pt idx="104">
                  <c:v>139.18118847387547</c:v>
                </c:pt>
                <c:pt idx="105">
                  <c:v>135.31429529755755</c:v>
                </c:pt>
                <c:pt idx="106">
                  <c:v>130.89181124420747</c:v>
                </c:pt>
                <c:pt idx="107">
                  <c:v>125.93189471895484</c:v>
                </c:pt>
                <c:pt idx="108">
                  <c:v>120.45491078645337</c:v>
                </c:pt>
                <c:pt idx="109">
                  <c:v>114.48334755337228</c:v>
                </c:pt>
                <c:pt idx="110">
                  <c:v>108.04172383382972</c:v>
                </c:pt>
                <c:pt idx="111">
                  <c:v>101.1564884768847</c:v>
                </c:pt>
                <c:pt idx="112">
                  <c:v>93.855911769443296</c:v>
                </c:pt>
                <c:pt idx="113">
                  <c:v>86.169969360469764</c:v>
                </c:pt>
                <c:pt idx="114">
                  <c:v>78.130219183103904</c:v>
                </c:pt>
                <c:pt idx="115">
                  <c:v>69.769671880030174</c:v>
                </c:pt>
                <c:pt idx="116">
                  <c:v>61.122655264125541</c:v>
                </c:pt>
                <c:pt idx="117">
                  <c:v>52.224673370900753</c:v>
                </c:pt>
                <c:pt idx="118">
                  <c:v>43.112260681454075</c:v>
                </c:pt>
                <c:pt idx="119">
                  <c:v>33.822832114489366</c:v>
                </c:pt>
                <c:pt idx="120">
                  <c:v>24.394529403319009</c:v>
                </c:pt>
                <c:pt idx="121">
                  <c:v>14.866064488619918</c:v>
                </c:pt>
                <c:pt idx="122">
                  <c:v>5.2765605699552429</c:v>
                </c:pt>
                <c:pt idx="123">
                  <c:v>-4.334608531300157</c:v>
                </c:pt>
                <c:pt idx="124">
                  <c:v>-13.927980038072546</c:v>
                </c:pt>
                <c:pt idx="125">
                  <c:v>-23.464164248944979</c:v>
                </c:pt>
                <c:pt idx="126">
                  <c:v>-32.904006269472973</c:v>
                </c:pt>
                <c:pt idx="127">
                  <c:v>-42.208746779396122</c:v>
                </c:pt>
                <c:pt idx="128">
                  <c:v>-51.340181175652383</c:v>
                </c:pt>
                <c:pt idx="129">
                  <c:v>-60.260816437762102</c:v>
                </c:pt>
                <c:pt idx="130">
                  <c:v>-68.93402507150482</c:v>
                </c:pt>
                <c:pt idx="131">
                  <c:v>-77.32419549880639</c:v>
                </c:pt>
                <c:pt idx="132">
                  <c:v>-85.396878276348133</c:v>
                </c:pt>
                <c:pt idx="133">
                  <c:v>-93.118927542529789</c:v>
                </c:pt>
                <c:pt idx="134">
                  <c:v>-100.45863711202317</c:v>
                </c:pt>
                <c:pt idx="135">
                  <c:v>-107.38587065911393</c:v>
                </c:pt>
                <c:pt idx="136">
                  <c:v>-113.87218545531339</c:v>
                </c:pt>
                <c:pt idx="137">
                  <c:v>-119.89094915317864</c:v>
                </c:pt>
                <c:pt idx="138">
                  <c:v>-125.41744913683866</c:v>
                </c:pt>
                <c:pt idx="139">
                  <c:v>-130.42899399023807</c:v>
                </c:pt>
                <c:pt idx="140">
                  <c:v>-134.90500666647827</c:v>
                </c:pt>
                <c:pt idx="141">
                  <c:v>-138.82710897570928</c:v>
                </c:pt>
                <c:pt idx="142">
                  <c:v>-142.17919704467062</c:v>
                </c:pt>
                <c:pt idx="143">
                  <c:v>-144.94750743805031</c:v>
                </c:pt>
                <c:pt idx="144">
                  <c:v>-147.1206736701715</c:v>
                </c:pt>
                <c:pt idx="145">
                  <c:v>-148.68977287497512</c:v>
                </c:pt>
                <c:pt idx="146">
                  <c:v>-149.64836244267306</c:v>
                </c:pt>
                <c:pt idx="147">
                  <c:v>-149.99250647264617</c:v>
                </c:pt>
                <c:pt idx="148">
                  <c:v>-149.72079193397258</c:v>
                </c:pt>
                <c:pt idx="149">
                  <c:v>-148.83433446723191</c:v>
                </c:pt>
                <c:pt idx="150">
                  <c:v>-147.3367738037646</c:v>
                </c:pt>
                <c:pt idx="151">
                  <c:v>-145.23425882119361</c:v>
                </c:pt>
                <c:pt idx="152">
                  <c:v>-142.53542229657015</c:v>
                </c:pt>
                <c:pt idx="153">
                  <c:v>-139.25134546080454</c:v>
                </c:pt>
                <c:pt idx="154">
                  <c:v>-135.39551249992041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F8-4B8C-A786-54CB43F0220B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VS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Sheet2!$A$2:$A$156</c:f>
              <c:numCache>
                <c:formatCode>General</c:formatCode>
                <c:ptCount val="15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</c:numCache>
            </c:numRef>
          </c:xVal>
          <c:yVal>
            <c:numRef>
              <c:f>Sheet2!$E$2:$E$156</c:f>
              <c:numCache>
                <c:formatCode>0.00</c:formatCode>
                <c:ptCount val="155"/>
                <c:pt idx="0">
                  <c:v>149.99357234298347</c:v>
                </c:pt>
                <c:pt idx="1">
                  <c:v>149.77457429639165</c:v>
                </c:pt>
                <c:pt idx="2">
                  <c:v>148.94061249517603</c:v>
                </c:pt>
                <c:pt idx="3">
                  <c:v>147.49511112720626</c:v>
                </c:pt>
                <c:pt idx="4">
                  <c:v>145.44400531833898</c:v>
                </c:pt>
                <c:pt idx="5">
                  <c:v>142.79571676321268</c:v>
                </c:pt>
                <c:pt idx="6">
                  <c:v>139.56111914636861</c:v>
                </c:pt>
                <c:pt idx="7">
                  <c:v>135.75349349567477</c:v>
                </c:pt>
                <c:pt idx="8">
                  <c:v>131.38847365136974</c:v>
                </c:pt>
                <c:pt idx="9">
                  <c:v>126.48398207462608</c:v>
                </c:pt>
                <c:pt idx="10">
                  <c:v>121.06015625919881</c:v>
                </c:pt>
                <c:pt idx="11">
                  <c:v>115.13926604830765</c:v>
                </c:pt>
                <c:pt idx="12">
                  <c:v>108.74562219624391</c:v>
                </c:pt>
                <c:pt idx="13">
                  <c:v>101.90547655014159</c:v>
                </c:pt>
                <c:pt idx="14">
                  <c:v>94.646914261759306</c:v>
                </c:pt>
                <c:pt idx="15">
                  <c:v>86.99973847184387</c:v>
                </c:pt>
                <c:pt idx="16">
                  <c:v>78.995347940552762</c:v>
                </c:pt>
                <c:pt idx="17">
                  <c:v>70.666608126377383</c:v>
                </c:pt>
                <c:pt idx="18">
                  <c:v>62.047716242906667</c:v>
                </c:pt>
                <c:pt idx="19">
                  <c:v>53.174060847499298</c:v>
                </c:pt>
                <c:pt idx="20">
                  <c:v>44.082076538382843</c:v>
                </c:pt>
                <c:pt idx="21">
                  <c:v>34.809094356783618</c:v>
                </c:pt>
                <c:pt idx="22">
                  <c:v>25.393188508325306</c:v>
                </c:pt>
                <c:pt idx="23">
                  <c:v>15.873020033047236</c:v>
                </c:pt>
                <c:pt idx="24">
                  <c:v>6.2876780659225275</c:v>
                </c:pt>
                <c:pt idx="25">
                  <c:v>-3.3234806603513567</c:v>
                </c:pt>
                <c:pt idx="26">
                  <c:v>-12.920993411299301</c:v>
                </c:pt>
                <c:pt idx="27">
                  <c:v>-22.465453481850645</c:v>
                </c:pt>
                <c:pt idx="28">
                  <c:v>-31.917671997468986</c:v>
                </c:pt>
                <c:pt idx="29">
                  <c:v>-41.238838820885086</c:v>
                </c:pt>
                <c:pt idx="30">
                  <c:v>-50.390681903761404</c:v>
                </c:pt>
                <c:pt idx="31">
                  <c:v>-59.335624429001918</c:v>
                </c:pt>
                <c:pt idx="32">
                  <c:v>-68.036939098491743</c:v>
                </c:pt>
                <c:pt idx="33">
                  <c:v>-76.458898932772186</c:v>
                </c:pt>
                <c:pt idx="34">
                  <c:v>-84.566923963478786</c:v>
                </c:pt>
                <c:pt idx="35">
                  <c:v>-92.32772321623294</c:v>
                </c:pt>
                <c:pt idx="36">
                  <c:v>-99.709431401016062</c:v>
                </c:pt>
                <c:pt idx="37">
                  <c:v>-106.68173974878526</c:v>
                </c:pt>
                <c:pt idx="38">
                  <c:v>-113.2160204571243</c:v>
                </c:pt>
                <c:pt idx="39">
                  <c:v>-119.28544423396508</c:v>
                </c:pt>
                <c:pt idx="40">
                  <c:v>-124.86509045675373</c:v>
                </c:pt>
                <c:pt idx="41">
                  <c:v>-129.93204949475515</c:v>
                </c:pt>
                <c:pt idx="42">
                  <c:v>-134.46551677436818</c:v>
                </c:pt>
                <c:pt idx="43">
                  <c:v>-138.44687820122573</c:v>
                </c:pt>
                <c:pt idx="44">
                  <c:v>-141.85978658834316</c:v>
                </c:pt>
                <c:pt idx="45">
                  <c:v>-144.69022877650582</c:v>
                </c:pt>
                <c:pt idx="46">
                  <c:v>-146.92658317130443</c:v>
                </c:pt>
                <c:pt idx="47">
                  <c:v>-148.55966746057589</c:v>
                </c:pt>
                <c:pt idx="48">
                  <c:v>-149.58277631632407</c:v>
                </c:pt>
                <c:pt idx="49">
                  <c:v>-149.9917089263198</c:v>
                </c:pt>
                <c:pt idx="50">
                  <c:v>-149.78478624233725</c:v>
                </c:pt>
                <c:pt idx="51">
                  <c:v>-148.96285787420686</c:v>
                </c:pt>
                <c:pt idx="52">
                  <c:v>-147.52929860137749</c:v>
                </c:pt>
                <c:pt idx="53">
                  <c:v>-145.48999451631198</c:v>
                </c:pt>
                <c:pt idx="54">
                  <c:v>-142.85331885660992</c:v>
                </c:pt>
                <c:pt idx="55">
                  <c:v>-139.63009762508958</c:v>
                </c:pt>
                <c:pt idx="56">
                  <c:v>-135.83356513898946</c:v>
                </c:pt>
                <c:pt idx="57">
                  <c:v>-131.47930969080298</c:v>
                </c:pt>
                <c:pt idx="58">
                  <c:v>-126.58520954385745</c:v>
                </c:pt>
                <c:pt idx="59">
                  <c:v>-121.17135952543592</c:v>
                </c:pt>
                <c:pt idx="60">
                  <c:v>-115.25998851884471</c:v>
                </c:pt>
                <c:pt idx="61">
                  <c:v>-108.87536819319911</c:v>
                </c:pt>
                <c:pt idx="62">
                  <c:v>-102.043713345675</c:v>
                </c:pt>
                <c:pt idx="63">
                  <c:v>-94.793074265415711</c:v>
                </c:pt>
                <c:pt idx="64">
                  <c:v>-87.153221561038663</c:v>
                </c:pt>
                <c:pt idx="65">
                  <c:v>-79.155523924632973</c:v>
                </c:pt>
                <c:pt idx="66">
                  <c:v>-70.832819334138961</c:v>
                </c:pt>
                <c:pt idx="67">
                  <c:v>-62.21928022294675</c:v>
                </c:pt>
                <c:pt idx="68">
                  <c:v>-53.350273170312114</c:v>
                </c:pt>
                <c:pt idx="69">
                  <c:v>-44.262213688697834</c:v>
                </c:pt>
                <c:pt idx="70">
                  <c:v>-34.992416704267505</c:v>
                </c:pt>
                <c:pt idx="71">
                  <c:v>-25.578943344451773</c:v>
                </c:pt>
                <c:pt idx="72">
                  <c:v>-16.06044466166432</c:v>
                </c:pt>
                <c:pt idx="73">
                  <c:v>-6.4760029348290908</c:v>
                </c:pt>
                <c:pt idx="74">
                  <c:v>3.1350287996791195</c:v>
                </c:pt>
                <c:pt idx="75">
                  <c:v>12.733188328804262</c:v>
                </c:pt>
                <c:pt idx="76">
                  <c:v>22.279066291850519</c:v>
                </c:pt>
                <c:pt idx="77">
                  <c:v>31.733467992515727</c:v>
                </c:pt>
                <c:pt idx="78">
                  <c:v>41.05757432952786</c:v>
                </c:pt>
                <c:pt idx="79">
                  <c:v>50.213101185115967</c:v>
                </c:pt>
                <c:pt idx="80">
                  <c:v>59.162456616874593</c:v>
                </c:pt>
                <c:pt idx="81">
                  <c:v>67.868895207608773</c:v>
                </c:pt>
                <c:pt idx="82">
                  <c:v>76.296668939403261</c:v>
                </c:pt>
                <c:pt idx="83">
                  <c:v>84.411173972444004</c:v>
                </c:pt>
                <c:pt idx="84">
                  <c:v>92.179092725923013</c:v>
                </c:pt>
                <c:pt idx="85">
                  <c:v>99.568530677658245</c:v>
                </c:pt>
                <c:pt idx="86">
                  <c:v>106.54914732073307</c:v>
                </c:pt>
                <c:pt idx="87">
                  <c:v>113.09228073946132</c:v>
                </c:pt>
                <c:pt idx="88">
                  <c:v>119.17106529317545</c:v>
                </c:pt>
                <c:pt idx="89">
                  <c:v>124.7605419246371</c:v>
                </c:pt>
                <c:pt idx="90">
                  <c:v>129.83776064015217</c:v>
                </c:pt>
                <c:pt idx="91">
                  <c:v>134.38187474061277</c:v>
                </c:pt>
                <c:pt idx="92">
                  <c:v>138.37422641656249</c:v>
                </c:pt>
                <c:pt idx="93">
                  <c:v>141.79842335583513</c:v>
                </c:pt>
                <c:pt idx="94">
                  <c:v>144.64040604922332</c:v>
                </c:pt>
                <c:pt idx="95">
                  <c:v>146.88850551782383</c:v>
                </c:pt>
                <c:pt idx="96">
                  <c:v>148.5334912250355</c:v>
                </c:pt>
                <c:pt idx="97">
                  <c:v>149.56860897648608</c:v>
                </c:pt>
                <c:pt idx="98">
                  <c:v>149.9896086522744</c:v>
                </c:pt>
                <c:pt idx="99">
                  <c:v>149.79476165766042</c:v>
                </c:pt>
                <c:pt idx="100">
                  <c:v>148.9848680205524</c:v>
                </c:pt>
                <c:pt idx="101">
                  <c:v>147.56325310664909</c:v>
                </c:pt>
                <c:pt idx="102">
                  <c:v>145.53575396572504</c:v>
                </c:pt>
                <c:pt idx="103">
                  <c:v>142.91069536511799</c:v>
                </c:pt>
                <c:pt idx="104">
                  <c:v>139.69885560882778</c:v>
                </c:pt>
                <c:pt idx="105">
                  <c:v>135.91342228256448</c:v>
                </c:pt>
                <c:pt idx="106">
                  <c:v>131.56993810646031</c:v>
                </c:pt>
                <c:pt idx="107">
                  <c:v>126.68623711776519</c:v>
                </c:pt>
                <c:pt idx="108">
                  <c:v>121.2823714455576</c:v>
                </c:pt>
                <c:pt idx="109">
                  <c:v>115.38052897812827</c:v>
                </c:pt>
                <c:pt idx="110">
                  <c:v>109.00494226108756</c:v>
                </c:pt>
                <c:pt idx="111">
                  <c:v>102.18178900025727</c:v>
                </c:pt>
                <c:pt idx="112">
                  <c:v>94.939084577869806</c:v>
                </c:pt>
                <c:pt idx="113">
                  <c:v>87.306567023401428</c:v>
                </c:pt>
                <c:pt idx="114">
                  <c:v>79.315574911337009</c:v>
                </c:pt>
                <c:pt idx="115">
                  <c:v>70.998918687211386</c:v>
                </c:pt>
                <c:pt idx="116">
                  <c:v>62.390745950251386</c:v>
                </c:pt>
                <c:pt idx="117">
                  <c:v>53.526401245762251</c:v>
                </c:pt>
                <c:pt idx="118">
                  <c:v>44.442280942936549</c:v>
                </c:pt>
                <c:pt idx="119">
                  <c:v>35.17568379394995</c:v>
                </c:pt>
                <c:pt idx="120">
                  <c:v>25.764657787935771</c:v>
                </c:pt>
                <c:pt idx="121">
                  <c:v>16.24784392864769</c:v>
                </c:pt>
                <c:pt idx="122">
                  <c:v>6.6643175772436427</c:v>
                </c:pt>
                <c:pt idx="123">
                  <c:v>-2.9465719883677739</c:v>
                </c:pt>
                <c:pt idx="124">
                  <c:v>-12.545363138866305</c:v>
                </c:pt>
                <c:pt idx="125">
                  <c:v>-22.092643920163095</c:v>
                </c:pt>
                <c:pt idx="126">
                  <c:v>-31.549213876084409</c:v>
                </c:pt>
                <c:pt idx="127">
                  <c:v>-40.876245002656262</c:v>
                </c:pt>
                <c:pt idx="128">
                  <c:v>-50.035441173129307</c:v>
                </c:pt>
                <c:pt idx="129">
                  <c:v>-58.989195379152534</c:v>
                </c:pt>
                <c:pt idx="130">
                  <c:v>-67.700744142476182</c:v>
                </c:pt>
                <c:pt idx="131">
                  <c:v>-76.134318463179639</c:v>
                </c:pt>
                <c:pt idx="132">
                  <c:v>-84.255290684643484</c:v>
                </c:pt>
                <c:pt idx="133">
                  <c:v>-92.030316672243615</c:v>
                </c:pt>
                <c:pt idx="134">
                  <c:v>-99.427472721999763</c:v>
                </c:pt>
                <c:pt idx="135">
                  <c:v>-106.41638663703355</c:v>
                </c:pt>
                <c:pt idx="136">
                  <c:v>-112.9683624336503</c:v>
                </c:pt>
                <c:pt idx="137">
                  <c:v>-119.05649816500723</c:v>
                </c:pt>
                <c:pt idx="138">
                  <c:v>-124.65579637859544</c:v>
                </c:pt>
                <c:pt idx="139">
                  <c:v>-129.74326675400272</c:v>
                </c:pt>
                <c:pt idx="140">
                  <c:v>-134.29802049953454</c:v>
                </c:pt>
                <c:pt idx="141">
                  <c:v>-138.30135612010818</c:v>
                </c:pt>
                <c:pt idx="142">
                  <c:v>-141.73683620426161</c:v>
                </c:pt>
                <c:pt idx="143">
                  <c:v>-144.59035491499679</c:v>
                </c:pt>
                <c:pt idx="144">
                  <c:v>-146.85019590734322</c:v>
                </c:pt>
                <c:pt idx="145">
                  <c:v>-148.50708043483806</c:v>
                </c:pt>
                <c:pt idx="146">
                  <c:v>-149.55420544739889</c:v>
                </c:pt>
                <c:pt idx="147">
                  <c:v>-149.98727152416384</c:v>
                </c:pt>
                <c:pt idx="148">
                  <c:v>-149.80450052660845</c:v>
                </c:pt>
                <c:pt idx="149">
                  <c:v>-149.00664289945544</c:v>
                </c:pt>
                <c:pt idx="150">
                  <c:v>-147.59697458940244</c:v>
                </c:pt>
                <c:pt idx="151">
                  <c:v>-145.58128359431751</c:v>
                </c:pt>
                <c:pt idx="152">
                  <c:v>-142.96784619813158</c:v>
                </c:pt>
                <c:pt idx="153">
                  <c:v>-139.76739298900463</c:v>
                </c:pt>
                <c:pt idx="154">
                  <c:v>-135.99306480029404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F8-4B8C-A786-54CB43F0220B}"/>
            </c:ext>
          </c:extLst>
        </c:ser>
        <c:ser>
          <c:idx val="4"/>
          <c:order val="4"/>
          <c:marker>
            <c:symbol val="none"/>
          </c:marker>
          <c:xVal>
            <c:numRef>
              <c:f>(Sheet1!$P$8,Sheet1!$P$9)</c:f>
              <c:numCache>
                <c:formatCode>General</c:formatCode>
                <c:ptCount val="2"/>
                <c:pt idx="0">
                  <c:v>6.7930000000000001</c:v>
                </c:pt>
                <c:pt idx="1">
                  <c:v>6.7930000000000001</c:v>
                </c:pt>
              </c:numCache>
            </c:numRef>
          </c:xVal>
          <c:yVal>
            <c:numRef>
              <c:f>(Sheet1!$Q$8,Sheet1!$Q$9)</c:f>
              <c:numCache>
                <c:formatCode>General</c:formatCode>
                <c:ptCount val="2"/>
                <c:pt idx="0">
                  <c:v>500</c:v>
                </c:pt>
                <c:pt idx="1">
                  <c:v>-500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F8-4B8C-A786-54CB43F0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861232"/>
        <c:axId val="278211344"/>
      </c:scatterChart>
      <c:valAx>
        <c:axId val="278861232"/>
        <c:scaling>
          <c:orientation val="minMax"/>
          <c:max val="15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</a:t>
                </a:r>
              </a:p>
            </c:rich>
          </c:tx>
          <c:layout>
            <c:manualLayout>
              <c:xMode val="edge"/>
              <c:yMode val="edge"/>
              <c:x val="0.45319497962349353"/>
              <c:y val="0.910224438902743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211344"/>
        <c:crosses val="autoZero"/>
        <c:crossBetween val="midCat"/>
      </c:valAx>
      <c:valAx>
        <c:axId val="278211344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Voltage</a:t>
                </a:r>
              </a:p>
            </c:rich>
          </c:tx>
          <c:layout>
            <c:manualLayout>
              <c:xMode val="edge"/>
              <c:yMode val="edge"/>
              <c:x val="2.08023925073079E-2"/>
              <c:y val="0.466334164588528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8612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38995924698706"/>
          <c:y val="0.44389027431421446"/>
          <c:w val="9.3610074372204213E-2"/>
          <c:h val="0.25973124930456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Current</a:t>
            </a:r>
          </a:p>
        </c:rich>
      </c:tx>
      <c:layout>
        <c:manualLayout>
          <c:xMode val="edge"/>
          <c:yMode val="edge"/>
          <c:x val="0.4521081255016117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24554044978083"/>
          <c:y val="0.16710875331564987"/>
          <c:w val="0.59578655521610691"/>
          <c:h val="0.66578249336870021"/>
        </c:manualLayout>
      </c:layout>
      <c:scatterChart>
        <c:scatterStyle val="lineMarker"/>
        <c:varyColors val="0"/>
        <c:ser>
          <c:idx val="1"/>
          <c:order val="0"/>
          <c:tx>
            <c:v>Current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Sheet3!$A$3:$A$49</c:f>
              <c:numCache>
                <c:formatCode>General</c:formatCode>
                <c:ptCount val="47"/>
                <c:pt idx="0">
                  <c:v>1</c:v>
                </c:pt>
                <c:pt idx="1">
                  <c:v>1.4</c:v>
                </c:pt>
                <c:pt idx="2">
                  <c:v>1.9599999999999997</c:v>
                </c:pt>
                <c:pt idx="3">
                  <c:v>2.7439999999999993</c:v>
                </c:pt>
                <c:pt idx="4">
                  <c:v>3.8415999999999988</c:v>
                </c:pt>
                <c:pt idx="5">
                  <c:v>5.3782399999999981</c:v>
                </c:pt>
                <c:pt idx="6">
                  <c:v>7.5295359999999967</c:v>
                </c:pt>
                <c:pt idx="7">
                  <c:v>10.541350399999995</c:v>
                </c:pt>
                <c:pt idx="8">
                  <c:v>14.757890559999993</c:v>
                </c:pt>
                <c:pt idx="9">
                  <c:v>20.661046783999989</c:v>
                </c:pt>
                <c:pt idx="10">
                  <c:v>28.925465497599983</c:v>
                </c:pt>
                <c:pt idx="11">
                  <c:v>40.495651696639975</c:v>
                </c:pt>
                <c:pt idx="12">
                  <c:v>56.693912375295959</c:v>
                </c:pt>
                <c:pt idx="13">
                  <c:v>79.371477325414332</c:v>
                </c:pt>
                <c:pt idx="14">
                  <c:v>111.12006825558007</c:v>
                </c:pt>
                <c:pt idx="15">
                  <c:v>155.56809555781209</c:v>
                </c:pt>
                <c:pt idx="16">
                  <c:v>217.79533378093691</c:v>
                </c:pt>
                <c:pt idx="17">
                  <c:v>304.91346729331167</c:v>
                </c:pt>
                <c:pt idx="18">
                  <c:v>426.87885421063629</c:v>
                </c:pt>
                <c:pt idx="19">
                  <c:v>597.63039589489074</c:v>
                </c:pt>
                <c:pt idx="20">
                  <c:v>836.68255425284701</c:v>
                </c:pt>
                <c:pt idx="21">
                  <c:v>1171.3555759539856</c:v>
                </c:pt>
                <c:pt idx="22">
                  <c:v>1639.8978063355798</c:v>
                </c:pt>
                <c:pt idx="23">
                  <c:v>2295.8569288698118</c:v>
                </c:pt>
                <c:pt idx="24">
                  <c:v>3214.1997004177365</c:v>
                </c:pt>
                <c:pt idx="25">
                  <c:v>4499.8795805848304</c:v>
                </c:pt>
                <c:pt idx="26">
                  <c:v>6299.8314128187621</c:v>
                </c:pt>
                <c:pt idx="27">
                  <c:v>8819.7639779462661</c:v>
                </c:pt>
                <c:pt idx="28">
                  <c:v>12347.669569124771</c:v>
                </c:pt>
                <c:pt idx="29">
                  <c:v>17286.737396774679</c:v>
                </c:pt>
                <c:pt idx="30">
                  <c:v>24201.43235548455</c:v>
                </c:pt>
                <c:pt idx="31">
                  <c:v>33882.00529767837</c:v>
                </c:pt>
                <c:pt idx="32">
                  <c:v>47434.807416749718</c:v>
                </c:pt>
                <c:pt idx="33">
                  <c:v>66408.730383449598</c:v>
                </c:pt>
                <c:pt idx="34">
                  <c:v>92972.222536829431</c:v>
                </c:pt>
                <c:pt idx="35">
                  <c:v>130161.11155156119</c:v>
                </c:pt>
                <c:pt idx="36">
                  <c:v>182225.55617218566</c:v>
                </c:pt>
                <c:pt idx="37">
                  <c:v>255115.77864105991</c:v>
                </c:pt>
                <c:pt idx="38">
                  <c:v>357162.09009748383</c:v>
                </c:pt>
                <c:pt idx="39">
                  <c:v>500026.92613647733</c:v>
                </c:pt>
                <c:pt idx="40">
                  <c:v>700037.69659106818</c:v>
                </c:pt>
                <c:pt idx="41">
                  <c:v>980052.77522749535</c:v>
                </c:pt>
                <c:pt idx="42">
                  <c:v>1372073.8853184935</c:v>
                </c:pt>
                <c:pt idx="43">
                  <c:v>1920903.4394458907</c:v>
                </c:pt>
                <c:pt idx="44">
                  <c:v>2689264.8152242471</c:v>
                </c:pt>
                <c:pt idx="45">
                  <c:v>3764970.7413139455</c:v>
                </c:pt>
                <c:pt idx="46">
                  <c:v>5270959.0378395235</c:v>
                </c:pt>
              </c:numCache>
            </c:numRef>
          </c:xVal>
          <c:yVal>
            <c:numRef>
              <c:f>Sheet3!$D$3:$D$49</c:f>
              <c:numCache>
                <c:formatCode>0.00E+00</c:formatCode>
                <c:ptCount val="47"/>
                <c:pt idx="0">
                  <c:v>0.11309519192868341</c:v>
                </c:pt>
                <c:pt idx="1">
                  <c:v>0.1583303865244296</c:v>
                </c:pt>
                <c:pt idx="2">
                  <c:v>0.22165462776433734</c:v>
                </c:pt>
                <c:pt idx="3">
                  <c:v>0.31029473942470692</c:v>
                </c:pt>
                <c:pt idx="4">
                  <c:v>0.43435284695300419</c:v>
                </c:pt>
                <c:pt idx="5">
                  <c:v>0.60792920074864576</c:v>
                </c:pt>
                <c:pt idx="6">
                  <c:v>0.85064481788183033</c:v>
                </c:pt>
                <c:pt idx="7">
                  <c:v>1.1896304937197013</c:v>
                </c:pt>
                <c:pt idx="8">
                  <c:v>1.6618810217144173</c:v>
                </c:pt>
                <c:pt idx="9">
                  <c:v>2.3161699592252583</c:v>
                </c:pt>
                <c:pt idx="10">
                  <c:v>3.2109629611097059</c:v>
                </c:pt>
                <c:pt idx="11">
                  <c:v>4.3942752868797594</c:v>
                </c:pt>
                <c:pt idx="12">
                  <c:v>5.8180743863091111</c:v>
                </c:pt>
                <c:pt idx="13">
                  <c:v>7.1077188143778205</c:v>
                </c:pt>
                <c:pt idx="14">
                  <c:v>7.4617336746493272</c:v>
                </c:pt>
                <c:pt idx="15">
                  <c:v>6.5683169921075493</c:v>
                </c:pt>
                <c:pt idx="16">
                  <c:v>5.1364724217503595</c:v>
                </c:pt>
                <c:pt idx="17">
                  <c:v>3.8054090278624955</c:v>
                </c:pt>
                <c:pt idx="18">
                  <c:v>2.7598952355668911</c:v>
                </c:pt>
                <c:pt idx="19">
                  <c:v>1.9847679041624537</c:v>
                </c:pt>
                <c:pt idx="20">
                  <c:v>1.4222174634024607</c:v>
                </c:pt>
                <c:pt idx="21">
                  <c:v>1.0174491779932195</c:v>
                </c:pt>
                <c:pt idx="22">
                  <c:v>0.72731183000646171</c:v>
                </c:pt>
                <c:pt idx="23">
                  <c:v>0.51971093229574306</c:v>
                </c:pt>
                <c:pt idx="24">
                  <c:v>0.3712954222610016</c:v>
                </c:pt>
                <c:pt idx="25">
                  <c:v>0.26523765254121034</c:v>
                </c:pt>
                <c:pt idx="26">
                  <c:v>0.18946515726635757</c:v>
                </c:pt>
                <c:pt idx="27">
                  <c:v>0.13533578396737889</c:v>
                </c:pt>
                <c:pt idx="28">
                  <c:v>9.6669702561183027E-2</c:v>
                </c:pt>
                <c:pt idx="29">
                  <c:v>6.9050255895735463E-2</c:v>
                </c:pt>
                <c:pt idx="30">
                  <c:v>4.9321782017103119E-2</c:v>
                </c:pt>
                <c:pt idx="31">
                  <c:v>3.5229906489329901E-2</c:v>
                </c:pt>
                <c:pt idx="32">
                  <c:v>2.5164241584789412E-2</c:v>
                </c:pt>
                <c:pt idx="33">
                  <c:v>1.7974466534142738E-2</c:v>
                </c:pt>
                <c:pt idx="34">
                  <c:v>1.2838907677168323E-2</c:v>
                </c:pt>
                <c:pt idx="35">
                  <c:v>9.1706494377411484E-3</c:v>
                </c:pt>
                <c:pt idx="36">
                  <c:v>6.5504642838473386E-3</c:v>
                </c:pt>
                <c:pt idx="37">
                  <c:v>4.678903205571028E-3</c:v>
                </c:pt>
                <c:pt idx="38">
                  <c:v>3.3420737713553972E-3</c:v>
                </c:pt>
                <c:pt idx="39">
                  <c:v>2.3871955703159411E-3</c:v>
                </c:pt>
                <c:pt idx="40">
                  <c:v>1.705139700133762E-3</c:v>
                </c:pt>
                <c:pt idx="41">
                  <c:v>1.2179569312365597E-3</c:v>
                </c:pt>
                <c:pt idx="42">
                  <c:v>8.6996923753398093E-4</c:v>
                </c:pt>
                <c:pt idx="43">
                  <c:v>6.2140659857982548E-4</c:v>
                </c:pt>
                <c:pt idx="44">
                  <c:v>4.4386185625281538E-4</c:v>
                </c:pt>
                <c:pt idx="45">
                  <c:v>3.170441830830492E-4</c:v>
                </c:pt>
                <c:pt idx="46">
                  <c:v>2.2646013079012401E-4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CF-4715-BFBB-45F62722A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212520"/>
        <c:axId val="278456536"/>
      </c:scatterChart>
      <c:valAx>
        <c:axId val="278212520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Frecuency (logarithmic)</a:t>
                </a:r>
              </a:p>
            </c:rich>
          </c:tx>
          <c:layout>
            <c:manualLayout>
              <c:xMode val="edge"/>
              <c:yMode val="edge"/>
              <c:x val="0.34482823131478857"/>
              <c:y val="0.90450928381962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456536"/>
        <c:crosses val="autoZero"/>
        <c:crossBetween val="midCat"/>
      </c:valAx>
      <c:valAx>
        <c:axId val="278456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Current</a:t>
                </a:r>
              </a:p>
            </c:rich>
          </c:tx>
          <c:layout>
            <c:manualLayout>
              <c:xMode val="edge"/>
              <c:yMode val="edge"/>
              <c:x val="3.065139833909232E-2"/>
              <c:y val="0.43766578249336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2125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91345432503872"/>
          <c:y val="0.47480106100795755"/>
          <c:w val="0.14176271731830198"/>
          <c:h val="5.30503978779840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Phasor diagram </a:t>
            </a:r>
            <a:endParaRPr lang="en-GB" sz="1000" b="1" i="0" u="none" strike="noStrike" baseline="0">
              <a:solidFill>
                <a:srgbClr val="FF00FF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8085129868696326"/>
          <c:y val="0.208219178082191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16232775402"/>
          <c:y val="0.16986301369863013"/>
          <c:w val="0.80851168824760045"/>
          <c:h val="0.76438356164383559"/>
        </c:manualLayout>
      </c:layout>
      <c:scatterChart>
        <c:scatterStyle val="lineMarker"/>
        <c:varyColors val="0"/>
        <c:ser>
          <c:idx val="0"/>
          <c:order val="0"/>
          <c:tx>
            <c:v>VR</c:v>
          </c:tx>
          <c:spPr>
            <a:ln w="38100">
              <a:solidFill>
                <a:srgbClr val="FFFF00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Sheet3!$J$14:$J$15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-52.678502337901193</c:v>
                </c:pt>
              </c:numCache>
            </c:numRef>
          </c:xVal>
          <c:yVal>
            <c:numRef>
              <c:f>Sheet3!$K$14:$K$15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-140.43876649859024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91-46C3-8568-6DED6C901D10}"/>
            </c:ext>
          </c:extLst>
        </c:ser>
        <c:ser>
          <c:idx val="1"/>
          <c:order val="1"/>
          <c:tx>
            <c:v>VC</c:v>
          </c:tx>
          <c:spPr>
            <a:ln w="38100">
              <a:solidFill>
                <a:srgbClr val="114DAF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Sheet3!$J$16:$J$17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-91.30524464860747</c:v>
                </c:pt>
              </c:numCache>
            </c:numRef>
          </c:xVal>
          <c:yVal>
            <c:numRef>
              <c:f>Sheet3!$K$16:$K$17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34.248545922201551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91-46C3-8568-6DED6C901D10}"/>
            </c:ext>
          </c:extLst>
        </c:ser>
        <c:ser>
          <c:idx val="3"/>
          <c:order val="2"/>
          <c:tx>
            <c:v>VL</c:v>
          </c:tx>
          <c:spPr>
            <a:ln w="38100">
              <a:solidFill>
                <a:srgbClr val="FF0000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Sheet3!$J$19:$J$20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90.005085010681427</c:v>
                </c:pt>
              </c:numCache>
            </c:numRef>
          </c:xVal>
          <c:yVal>
            <c:numRef>
              <c:f>Sheet3!$K$19:$K$20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-33.760856773160086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91-46C3-8568-6DED6C901D10}"/>
            </c:ext>
          </c:extLst>
        </c:ser>
        <c:ser>
          <c:idx val="5"/>
          <c:order val="3"/>
          <c:tx>
            <c:v>VS</c:v>
          </c:tx>
          <c:spPr>
            <a:ln w="38100">
              <a:solidFill>
                <a:srgbClr val="FF00FF"/>
              </a:solidFill>
              <a:prstDash val="solid"/>
              <a:tailEnd type="triangle" w="lg" len="lg"/>
            </a:ln>
          </c:spPr>
          <c:marker>
            <c:symbol val="none"/>
          </c:marker>
          <c:xVal>
            <c:numRef>
              <c:f>Sheet3!$J$21:$J$22</c:f>
              <c:numCache>
                <c:formatCode>0.00</c:formatCode>
                <c:ptCount val="2"/>
                <c:pt idx="0">
                  <c:v>0</c:v>
                </c:pt>
                <c:pt idx="1">
                  <c:v>-53.978661975827237</c:v>
                </c:pt>
              </c:numCache>
            </c:numRef>
          </c:xVal>
          <c:yVal>
            <c:numRef>
              <c:f>Sheet3!$K$21:$K$22</c:f>
              <c:numCache>
                <c:formatCode>0.00</c:formatCode>
                <c:ptCount val="2"/>
                <c:pt idx="0">
                  <c:v>0</c:v>
                </c:pt>
                <c:pt idx="1">
                  <c:v>-139.95107734954877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91-46C3-8568-6DED6C901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454184"/>
        <c:axId val="278455752"/>
      </c:scatterChart>
      <c:valAx>
        <c:axId val="278454184"/>
        <c:scaling>
          <c:orientation val="minMax"/>
          <c:max val="200"/>
          <c:min val="-2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455752"/>
        <c:crosses val="autoZero"/>
        <c:crossBetween val="midCat"/>
      </c:valAx>
      <c:valAx>
        <c:axId val="278455752"/>
        <c:scaling>
          <c:orientation val="minMax"/>
          <c:max val="200"/>
          <c:min val="-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  <a:tailEnd type="none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8454184"/>
        <c:crosses val="autoZero"/>
        <c:crossBetween val="midCat"/>
      </c:valAx>
      <c:spPr>
        <a:solidFill>
          <a:srgbClr val="C0C0C0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08571117549662"/>
          <c:y val="6.0889999371065588E-2"/>
          <c:w val="0.74798120391792766"/>
          <c:h val="0.8805630678277177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VL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Sheet2!$A$2:$A$156</c:f>
              <c:numCache>
                <c:formatCode>General</c:formatCode>
                <c:ptCount val="15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</c:numCache>
            </c:numRef>
          </c:xVal>
          <c:yVal>
            <c:numRef>
              <c:f>Sheet2!$B$2:$B$156</c:f>
              <c:numCache>
                <c:formatCode>0.00</c:formatCode>
                <c:ptCount val="155"/>
                <c:pt idx="0">
                  <c:v>5.8885912566990868E-15</c:v>
                </c:pt>
                <c:pt idx="1">
                  <c:v>-6.1565213433939174</c:v>
                </c:pt>
                <c:pt idx="2">
                  <c:v>-12.287764447817457</c:v>
                </c:pt>
                <c:pt idx="3">
                  <c:v>-18.368554864952351</c:v>
                </c:pt>
                <c:pt idx="4">
                  <c:v>-24.373925301627764</c:v>
                </c:pt>
                <c:pt idx="5">
                  <c:v>-30.279218133750959</c:v>
                </c:pt>
                <c:pt idx="6">
                  <c:v>-36.06018664875905</c:v>
                </c:pt>
                <c:pt idx="7">
                  <c:v>-41.693094600897034</c:v>
                </c:pt>
                <c:pt idx="8">
                  <c:v>-47.154813670555441</c:v>
                </c:pt>
                <c:pt idx="9">
                  <c:v>-52.422918427506559</c:v>
                </c:pt>
                <c:pt idx="10">
                  <c:v>-57.475778408126523</c:v>
                </c:pt>
                <c:pt idx="11">
                  <c:v>-62.292646928541494</c:v>
                </c:pt>
                <c:pt idx="12">
                  <c:v>-66.853746269036634</c:v>
                </c:pt>
                <c:pt idx="13">
                  <c:v>-71.140348879967291</c:v>
                </c:pt>
                <c:pt idx="14">
                  <c:v>-75.134854275746534</c:v>
                </c:pt>
                <c:pt idx="15">
                  <c:v>-78.82086130118762</c:v>
                </c:pt>
                <c:pt idx="16">
                  <c:v>-82.183235473481446</c:v>
                </c:pt>
                <c:pt idx="17">
                  <c:v>-85.208171123306911</c:v>
                </c:pt>
                <c:pt idx="18">
                  <c:v>-87.883248079927739</c:v>
                </c:pt>
                <c:pt idx="19">
                  <c:v>-90.197482667530622</c:v>
                </c:pt>
                <c:pt idx="20">
                  <c:v>-92.141372803417212</c:v>
                </c:pt>
                <c:pt idx="21">
                  <c:v>-93.706937012880218</c:v>
                </c:pt>
                <c:pt idx="22">
                  <c:v>-94.887747200571184</c:v>
                </c:pt>
                <c:pt idx="23">
                  <c:v>-95.678955043802929</c:v>
                </c:pt>
                <c:pt idx="24">
                  <c:v>-96.077311899417907</c:v>
                </c:pt>
                <c:pt idx="25">
                  <c:v>-96.081182142486057</c:v>
                </c:pt>
                <c:pt idx="26">
                  <c:v>-95.690549882064502</c:v>
                </c:pt>
                <c:pt idx="27">
                  <c:v>-94.907019026444544</c:v>
                </c:pt>
                <c:pt idx="28">
                  <c:v>-93.733806697618377</c:v>
                </c:pt>
                <c:pt idx="29">
                  <c:v>-92.175730022004757</c:v>
                </c:pt>
                <c:pt idx="30">
                  <c:v>-90.239186351670497</c:v>
                </c:pt>
                <c:pt idx="31">
                  <c:v>-87.932126997257555</c:v>
                </c:pt>
                <c:pt idx="32">
                  <c:v>-85.264024580466909</c:v>
                </c:pt>
                <c:pt idx="33">
                  <c:v>-82.245834140147153</c:v>
                </c:pt>
                <c:pt idx="34">
                  <c:v>-78.889948151683839</c:v>
                </c:pt>
                <c:pt idx="35">
                  <c:v>-75.210145644376453</c:v>
                </c:pt>
                <c:pt idx="36">
                  <c:v>-71.221535625723817</c:v>
                </c:pt>
                <c:pt idx="37">
                  <c:v>-66.940495044913192</c:v>
                </c:pt>
                <c:pt idx="38">
                  <c:v>-62.384601550231253</c:v>
                </c:pt>
                <c:pt idx="39">
                  <c:v>-57.572561316489967</c:v>
                </c:pt>
                <c:pt idx="40">
                  <c:v>-52.524132238802082</c:v>
                </c:pt>
                <c:pt idx="41">
                  <c:v>-47.260042808069237</c:v>
                </c:pt>
                <c:pt idx="42">
                  <c:v>-41.801907001271218</c:v>
                </c:pt>
                <c:pt idx="43">
                  <c:v>-36.172135536013059</c:v>
                </c:pt>
                <c:pt idx="44">
                  <c:v>-30.393843853712152</c:v>
                </c:pt>
                <c:pt idx="45">
                  <c:v>-24.490757209238694</c:v>
                </c:pt>
                <c:pt idx="46">
                  <c:v>-18.487113256705932</c:v>
                </c:pt>
                <c:pt idx="47">
                  <c:v>-12.40756253138542</c:v>
                </c:pt>
                <c:pt idx="48">
                  <c:v>-6.2770672363615692</c:v>
                </c:pt>
                <c:pt idx="49">
                  <c:v>-0.12079874950045155</c:v>
                </c:pt>
                <c:pt idx="50">
                  <c:v>6.0359657284386472</c:v>
                </c:pt>
                <c:pt idx="51">
                  <c:v>12.167946960192079</c:v>
                </c:pt>
                <c:pt idx="52">
                  <c:v>18.2499674667432</c:v>
                </c:pt>
                <c:pt idx="53">
                  <c:v>24.257054904261597</c:v>
                </c:pt>
                <c:pt idx="54">
                  <c:v>30.164544598771094</c:v>
                </c:pt>
                <c:pt idx="55">
                  <c:v>35.948180817548007</c:v>
                </c:pt>
                <c:pt idx="56">
                  <c:v>41.584216361435296</c:v>
                </c:pt>
                <c:pt idx="57">
                  <c:v>47.049510069154117</c:v>
                </c:pt>
                <c:pt idx="58">
                  <c:v>52.321621833266953</c:v>
                </c:pt>
                <c:pt idx="59">
                  <c:v>57.378904737663468</c:v>
                </c:pt>
                <c:pt idx="60">
                  <c:v>62.200593938259189</c:v>
                </c:pt>
                <c:pt idx="61">
                  <c:v>66.766891921969105</c:v>
                </c:pt>
                <c:pt idx="62">
                  <c:v>71.059049793889201</c:v>
                </c:pt>
                <c:pt idx="63">
                  <c:v>75.059444258925751</c:v>
                </c:pt>
                <c:pt idx="64">
                  <c:v>78.751649981792369</c:v>
                </c:pt>
                <c:pt idx="65">
                  <c:v>82.120507028268875</c:v>
                </c:pt>
                <c:pt idx="66">
                  <c:v>85.152183110813837</c:v>
                </c:pt>
                <c:pt idx="67">
                  <c:v>87.834230382953194</c:v>
                </c:pt>
                <c:pt idx="68">
                  <c:v>90.155636549253771</c:v>
                </c:pt>
                <c:pt idx="69">
                  <c:v>92.106870081024866</c:v>
                </c:pt>
                <c:pt idx="70">
                  <c:v>93.679919352097741</c:v>
                </c:pt>
                <c:pt idx="71">
                  <c:v>94.868325533993044</c:v>
                </c:pt>
                <c:pt idx="72">
                  <c:v>95.667209115411438</c:v>
                </c:pt>
                <c:pt idx="73">
                  <c:v>96.073289937160027</c:v>
                </c:pt>
                <c:pt idx="74">
                  <c:v>96.084900660252913</c:v>
                </c:pt>
                <c:pt idx="75">
                  <c:v>95.701993611886465</c:v>
                </c:pt>
                <c:pt idx="76">
                  <c:v>94.926140981180524</c:v>
                </c:pt>
                <c:pt idx="77">
                  <c:v>93.760528363881591</c:v>
                </c:pt>
                <c:pt idx="78">
                  <c:v>92.209941682533199</c:v>
                </c:pt>
                <c:pt idx="79">
                  <c:v>90.280747535818094</c:v>
                </c:pt>
                <c:pt idx="80">
                  <c:v>87.980867057756825</c:v>
                </c:pt>
                <c:pt idx="81">
                  <c:v>85.319743394094345</c:v>
                </c:pt>
                <c:pt idx="82">
                  <c:v>82.308302929415063</c:v>
                </c:pt>
                <c:pt idx="83">
                  <c:v>78.958910424184282</c:v>
                </c:pt>
                <c:pt idx="84">
                  <c:v>75.285318245921189</c:v>
                </c:pt>
                <c:pt idx="85">
                  <c:v>71.302609902954828</c:v>
                </c:pt>
                <c:pt idx="86">
                  <c:v>67.027138112611723</c:v>
                </c:pt>
                <c:pt idx="87">
                  <c:v>62.476457658120793</c:v>
                </c:pt>
                <c:pt idx="88">
                  <c:v>57.669253309921459</c:v>
                </c:pt>
                <c:pt idx="89">
                  <c:v>52.625263107324514</c:v>
                </c:pt>
                <c:pt idx="90">
                  <c:v>47.365197315525606</c:v>
                </c:pt>
                <c:pt idx="91">
                  <c:v>41.910653390729387</c:v>
                </c:pt>
                <c:pt idx="92">
                  <c:v>36.284027302528671</c:v>
                </c:pt>
                <c:pt idx="93">
                  <c:v>30.508421577646253</c:v>
                </c:pt>
                <c:pt idx="94">
                  <c:v>24.607550442602108</c:v>
                </c:pt>
                <c:pt idx="95">
                  <c:v>18.605642454785357</c:v>
                </c:pt>
                <c:pt idx="96">
                  <c:v>12.527341021719584</c:v>
                </c:pt>
                <c:pt idx="97">
                  <c:v>6.3976032169843551</c:v>
                </c:pt>
                <c:pt idx="98">
                  <c:v>0.24159730824412234</c:v>
                </c:pt>
                <c:pt idx="99">
                  <c:v>-5.9154005818685826</c:v>
                </c:pt>
                <c:pt idx="100">
                  <c:v>-12.04811025771666</c:v>
                </c:pt>
                <c:pt idx="101">
                  <c:v>-18.131351249343712</c:v>
                </c:pt>
                <c:pt idx="102">
                  <c:v>-24.140146201693955</c:v>
                </c:pt>
                <c:pt idx="103">
                  <c:v>-30.049823429857355</c:v>
                </c:pt>
                <c:pt idx="104">
                  <c:v>-35.836118219251908</c:v>
                </c:pt>
                <c:pt idx="105">
                  <c:v>-41.475272454819098</c:v>
                </c:pt>
                <c:pt idx="106">
                  <c:v>-46.944132170153594</c:v>
                </c:pt>
                <c:pt idx="107">
                  <c:v>-52.220242616044118</c:v>
                </c:pt>
                <c:pt idx="108">
                  <c:v>-57.281940458077202</c:v>
                </c:pt>
                <c:pt idx="109">
                  <c:v>-62.108442724748187</c:v>
                </c:pt>
                <c:pt idx="110">
                  <c:v>-66.679932140865347</c:v>
                </c:pt>
                <c:pt idx="111">
                  <c:v>-70.977638495871659</c:v>
                </c:pt>
                <c:pt idx="112">
                  <c:v>-74.983915712996691</c:v>
                </c:pt>
                <c:pt idx="113">
                  <c:v>-78.682314302792051</c:v>
                </c:pt>
                <c:pt idx="114">
                  <c:v>-82.057648903566388</c:v>
                </c:pt>
                <c:pt idx="115">
                  <c:v>-85.096060631400334</c:v>
                </c:pt>
                <c:pt idx="116">
                  <c:v>-87.785073983739608</c:v>
                </c:pt>
                <c:pt idx="117">
                  <c:v>-90.113648062920703</c:v>
                </c:pt>
                <c:pt idx="118">
                  <c:v>-92.072221909312262</c:v>
                </c:pt>
                <c:pt idx="119">
                  <c:v>-93.652753757935514</c:v>
                </c:pt>
                <c:pt idx="120">
                  <c:v>-94.848754057379651</c:v>
                </c:pt>
                <c:pt idx="121">
                  <c:v>-95.655312115438491</c:v>
                </c:pt>
                <c:pt idx="122">
                  <c:v>-96.069116262063659</c:v>
                </c:pt>
                <c:pt idx="123">
                  <c:v>-96.08846744684638</c:v>
                </c:pt>
                <c:pt idx="124">
                  <c:v>-95.713286215197598</c:v>
                </c:pt>
                <c:pt idx="125">
                  <c:v>-94.945113034582889</c:v>
                </c:pt>
                <c:pt idx="126">
                  <c:v>-93.787101969472644</c:v>
                </c:pt>
                <c:pt idx="127">
                  <c:v>-92.244007730977472</c:v>
                </c:pt>
                <c:pt idx="128">
                  <c:v>-90.322166154342455</c:v>
                </c:pt>
                <c:pt idx="129">
                  <c:v>-88.029468184458025</c:v>
                </c:pt>
                <c:pt idx="130">
                  <c:v>-85.375327476201193</c:v>
                </c:pt>
                <c:pt idx="131">
                  <c:v>-82.370641742637943</c:v>
                </c:pt>
                <c:pt idx="132">
                  <c:v>-79.027748009787658</c:v>
                </c:pt>
                <c:pt idx="133">
                  <c:v>-75.360371961672215</c:v>
                </c:pt>
                <c:pt idx="134">
                  <c:v>-71.383571583632218</c:v>
                </c:pt>
                <c:pt idx="135">
                  <c:v>-67.113675335310305</c:v>
                </c:pt>
                <c:pt idx="136">
                  <c:v>-62.568215107155957</c:v>
                </c:pt>
                <c:pt idx="137">
                  <c:v>-57.765854235730473</c:v>
                </c:pt>
                <c:pt idx="138">
                  <c:v>-52.726310873373265</c:v>
                </c:pt>
                <c:pt idx="139">
                  <c:v>-47.470277026870313</c:v>
                </c:pt>
                <c:pt idx="140">
                  <c:v>-42.019333597545199</c:v>
                </c:pt>
                <c:pt idx="141">
                  <c:v>-36.395861771612537</c:v>
                </c:pt>
                <c:pt idx="142">
                  <c:v>-30.622951124618393</c:v>
                </c:pt>
                <c:pt idx="143">
                  <c:v>-24.724304817284533</c:v>
                </c:pt>
                <c:pt idx="144">
                  <c:v>-18.724142272015744</c:v>
                </c:pt>
                <c:pt idx="145">
                  <c:v>-12.647099729672508</c:v>
                </c:pt>
                <c:pt idx="146">
                  <c:v>-6.5181290949182396</c:v>
                </c:pt>
                <c:pt idx="147">
                  <c:v>-0.36239548547258088</c:v>
                </c:pt>
                <c:pt idx="148">
                  <c:v>5.7948260940736533</c:v>
                </c:pt>
                <c:pt idx="149">
                  <c:v>11.928254529630536</c:v>
                </c:pt>
                <c:pt idx="150">
                  <c:v>18.012706400065401</c:v>
                </c:pt>
                <c:pt idx="151">
                  <c:v>24.023199378540411</c:v>
                </c:pt>
                <c:pt idx="152">
                  <c:v>29.935054808170239</c:v>
                </c:pt>
                <c:pt idx="153">
                  <c:v>35.723999030833639</c:v>
                </c:pt>
                <c:pt idx="154">
                  <c:v>41.36626305308647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3D-4554-A1D6-EAE3A6603FDA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VC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Sheet2!$A$2:$A$156</c:f>
              <c:numCache>
                <c:formatCode>General</c:formatCode>
                <c:ptCount val="15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</c:numCache>
            </c:numRef>
          </c:xVal>
          <c:yVal>
            <c:numRef>
              <c:f>Sheet2!$C$2:$C$156</c:f>
              <c:numCache>
                <c:formatCode>0.00</c:formatCode>
                <c:ptCount val="155"/>
                <c:pt idx="0">
                  <c:v>5.9736543248056921E-15</c:v>
                </c:pt>
                <c:pt idx="1">
                  <c:v>6.2454547693193776</c:v>
                </c:pt>
                <c:pt idx="2">
                  <c:v>12.465266145343767</c:v>
                </c:pt>
                <c:pt idx="3">
                  <c:v>18.633896024728024</c:v>
                </c:pt>
                <c:pt idx="4">
                  <c:v>24.7260164517138</c:v>
                </c:pt>
                <c:pt idx="5">
                  <c:v>30.716613612915168</c:v>
                </c:pt>
                <c:pt idx="6">
                  <c:v>36.581090542258323</c:v>
                </c:pt>
                <c:pt idx="7">
                  <c:v>42.295368114375592</c:v>
                </c:pt>
                <c:pt idx="8">
                  <c:v>47.835983911782421</c:v>
                </c:pt>
                <c:pt idx="9">
                  <c:v>53.18018855989569</c:v>
                </c:pt>
                <c:pt idx="10">
                  <c:v>58.30603913434836</c:v>
                </c:pt>
                <c:pt idx="11">
                  <c:v>63.19248925707722</c:v>
                </c:pt>
                <c:pt idx="12">
                  <c:v>67.819475511254851</c:v>
                </c:pt>
                <c:pt idx="13">
                  <c:v>72.167999820252902</c:v>
                </c:pt>
                <c:pt idx="14">
                  <c:v>76.220207452394149</c:v>
                </c:pt>
                <c:pt idx="15">
                  <c:v>79.959460331211432</c:v>
                </c:pt>
                <c:pt idx="16">
                  <c:v>83.370405350206866</c:v>
                </c:pt>
                <c:pt idx="17">
                  <c:v>86.439037411615757</c:v>
                </c:pt>
                <c:pt idx="18">
                  <c:v>89.152756930342193</c:v>
                </c:pt>
                <c:pt idx="19">
                  <c:v>91.500421566959929</c:v>
                </c:pt>
                <c:pt idx="20">
                  <c:v>93.472391977365916</c:v>
                </c:pt>
                <c:pt idx="21">
                  <c:v>95.060571391241922</c:v>
                </c:pt>
                <c:pt idx="22">
                  <c:v>96.258438856817847</c:v>
                </c:pt>
                <c:pt idx="23">
                  <c:v>97.061076015436143</c:v>
                </c:pt>
                <c:pt idx="24">
                  <c:v>97.465187295982787</c:v>
                </c:pt>
                <c:pt idx="25">
                  <c:v>97.469113446268025</c:v>
                </c:pt>
                <c:pt idx="26">
                  <c:v>97.072838345797905</c:v>
                </c:pt>
                <c:pt idx="27">
                  <c:v>96.277989071963844</c:v>
                </c:pt>
                <c:pt idx="28">
                  <c:v>95.087829219378577</c:v>
                </c:pt>
                <c:pt idx="29">
                  <c:v>93.507245499788667</c:v>
                </c:pt>
                <c:pt idx="30">
                  <c:v>91.542727677583414</c:v>
                </c:pt>
                <c:pt idx="31">
                  <c:v>89.202341923283726</c:v>
                </c:pt>
                <c:pt idx="32">
                  <c:v>86.49569769441932</c:v>
                </c:pt>
                <c:pt idx="33">
                  <c:v>83.433908279779246</c:v>
                </c:pt>
                <c:pt idx="34">
                  <c:v>80.029545169038187</c:v>
                </c:pt>
                <c:pt idx="35">
                  <c:v>76.296586435113468</c:v>
                </c:pt>
                <c:pt idx="36">
                  <c:v>72.250359341191526</c:v>
                </c:pt>
                <c:pt idx="37">
                  <c:v>67.907477408074726</c:v>
                </c:pt>
                <c:pt idx="38">
                  <c:v>63.285772200246008</c:v>
                </c:pt>
                <c:pt idx="39">
                  <c:v>58.404220110732936</c:v>
                </c:pt>
                <c:pt idx="40">
                  <c:v>53.282864445386586</c:v>
                </c:pt>
                <c:pt idx="41">
                  <c:v>47.942733126493088</c:v>
                </c:pt>
                <c:pt idx="42">
                  <c:v>42.405752353619214</c:v>
                </c:pt>
                <c:pt idx="43">
                  <c:v>36.694656576195726</c:v>
                </c:pt>
                <c:pt idx="44">
                  <c:v>30.832895147484415</c:v>
                </c:pt>
                <c:pt idx="45">
                  <c:v>24.844536043200332</c:v>
                </c:pt>
                <c:pt idx="46">
                  <c:v>18.754167040114762</c:v>
                </c:pt>
                <c:pt idx="47">
                  <c:v>12.586794760391582</c:v>
                </c:pt>
                <c:pt idx="48">
                  <c:v>6.3677419961743018</c:v>
                </c:pt>
                <c:pt idx="49">
                  <c:v>0.12254373600196657</c:v>
                </c:pt>
                <c:pt idx="50">
                  <c:v>-6.1231576800388323</c:v>
                </c:pt>
                <c:pt idx="51">
                  <c:v>-12.343717845939148</c:v>
                </c:pt>
                <c:pt idx="52">
                  <c:v>-18.513595583875826</c:v>
                </c:pt>
                <c:pt idx="53">
                  <c:v>-24.607457814472053</c:v>
                </c:pt>
                <c:pt idx="54">
                  <c:v>-30.600283572620107</c:v>
                </c:pt>
                <c:pt idx="55">
                  <c:v>-36.467466741785529</c:v>
                </c:pt>
                <c:pt idx="56">
                  <c:v>-42.184917084972305</c:v>
                </c:pt>
                <c:pt idx="57">
                  <c:v>-47.729159157523412</c:v>
                </c:pt>
                <c:pt idx="58">
                  <c:v>-53.077428695627802</c:v>
                </c:pt>
                <c:pt idx="59">
                  <c:v>-58.207766084769112</c:v>
                </c:pt>
                <c:pt idx="60">
                  <c:v>-63.099106524341991</c:v>
                </c:pt>
                <c:pt idx="61">
                  <c:v>-67.73136651822567</c:v>
                </c:pt>
                <c:pt idx="62">
                  <c:v>-72.085526336191549</c:v>
                </c:pt>
                <c:pt idx="63">
                  <c:v>-76.143708107563128</c:v>
                </c:pt>
                <c:pt idx="64">
                  <c:v>-79.88924922648232</c:v>
                </c:pt>
                <c:pt idx="65">
                  <c:v>-83.306770767384364</c:v>
                </c:pt>
                <c:pt idx="66">
                  <c:v>-86.382240629773221</c:v>
                </c:pt>
                <c:pt idx="67">
                  <c:v>-89.103031153028141</c:v>
                </c:pt>
                <c:pt idx="68">
                  <c:v>-91.457970964681067</c:v>
                </c:pt>
                <c:pt idx="69">
                  <c:v>-93.437390849277406</c:v>
                </c:pt>
                <c:pt idx="70">
                  <c:v>-95.033163449487461</c:v>
                </c:pt>
                <c:pt idx="71">
                  <c:v>-96.238736636457844</c:v>
                </c:pt>
                <c:pt idx="72">
                  <c:v>-97.049160412386797</c:v>
                </c:pt>
                <c:pt idx="73">
                  <c:v>-97.461107234863135</c:v>
                </c:pt>
                <c:pt idx="74">
                  <c:v>-97.472885679518981</c:v>
                </c:pt>
                <c:pt idx="75">
                  <c:v>-97.084447384897899</c:v>
                </c:pt>
                <c:pt idx="76">
                  <c:v>-96.297387251023636</c:v>
                </c:pt>
                <c:pt idx="77">
                  <c:v>-95.114936890853954</c:v>
                </c:pt>
                <c:pt idx="78">
                  <c:v>-93.541951361507643</c:v>
                </c:pt>
                <c:pt idx="79">
                  <c:v>-91.584889229744959</c:v>
                </c:pt>
                <c:pt idx="80">
                  <c:v>-89.251786053551982</c:v>
                </c:pt>
                <c:pt idx="81">
                  <c:v>-86.552221388710365</c:v>
                </c:pt>
                <c:pt idx="82">
                  <c:v>-83.497279455822593</c:v>
                </c:pt>
                <c:pt idx="83">
                  <c:v>-80.099503629289956</c:v>
                </c:pt>
                <c:pt idx="84">
                  <c:v>-76.372844935109327</c:v>
                </c:pt>
                <c:pt idx="85">
                  <c:v>-72.332604768951626</c:v>
                </c:pt>
                <c:pt idx="86">
                  <c:v>-67.99537206971948</c:v>
                </c:pt>
                <c:pt idx="87">
                  <c:v>-63.378955206543139</c:v>
                </c:pt>
                <c:pt idx="88">
                  <c:v>-58.502308858882877</c:v>
                </c:pt>
                <c:pt idx="89">
                  <c:v>-53.385456189962689</c:v>
                </c:pt>
                <c:pt idx="90">
                  <c:v>-48.049406633085169</c:v>
                </c:pt>
                <c:pt idx="91">
                  <c:v>-42.5160696283927</c:v>
                </c:pt>
                <c:pt idx="92">
                  <c:v>-36.80816466426279</c:v>
                </c:pt>
                <c:pt idx="93">
                  <c:v>-30.949127992704685</c:v>
                </c:pt>
                <c:pt idx="94">
                  <c:v>-24.963016401774333</c:v>
                </c:pt>
                <c:pt idx="95">
                  <c:v>-18.874408440113005</c:v>
                </c:pt>
                <c:pt idx="96">
                  <c:v>-12.708303499173399</c:v>
                </c:pt>
                <c:pt idx="97">
                  <c:v>-6.4900191674964915</c:v>
                </c:pt>
                <c:pt idx="98">
                  <c:v>-0.24508727849160594</c:v>
                </c:pt>
                <c:pt idx="99">
                  <c:v>6.0008509214554868</c:v>
                </c:pt>
                <c:pt idx="100">
                  <c:v>12.222150054118254</c:v>
                </c:pt>
                <c:pt idx="101">
                  <c:v>18.393265907528328</c:v>
                </c:pt>
                <c:pt idx="102">
                  <c:v>24.488860318694705</c:v>
                </c:pt>
                <c:pt idx="103">
                  <c:v>30.483905210299671</c:v>
                </c:pt>
                <c:pt idx="104">
                  <c:v>36.35378535420422</c:v>
                </c:pt>
                <c:pt idx="105">
                  <c:v>42.074399439826038</c:v>
                </c:pt>
                <c:pt idx="106">
                  <c:v>47.62225903240644</c:v>
                </c:pt>
                <c:pt idx="107">
                  <c:v>52.974585014854469</c:v>
                </c:pt>
                <c:pt idx="108">
                  <c:v>58.109401117181427</c:v>
                </c:pt>
                <c:pt idx="109">
                  <c:v>63.005624149504165</c:v>
                </c:pt>
                <c:pt idx="110">
                  <c:v>67.64315056812319</c:v>
                </c:pt>
                <c:pt idx="111">
                  <c:v>72.002939019244224</c:v>
                </c:pt>
                <c:pt idx="112">
                  <c:v>76.067088521423202</c:v>
                </c:pt>
                <c:pt idx="113">
                  <c:v>79.818911965723714</c:v>
                </c:pt>
                <c:pt idx="114">
                  <c:v>83.243004631799494</c:v>
                </c:pt>
                <c:pt idx="115">
                  <c:v>86.325307438581547</c:v>
                </c:pt>
                <c:pt idx="116">
                  <c:v>89.053164669865453</c:v>
                </c:pt>
                <c:pt idx="117">
                  <c:v>91.415375937782201</c:v>
                </c:pt>
                <c:pt idx="118">
                  <c:v>93.402242170794736</c:v>
                </c:pt>
                <c:pt idx="119">
                  <c:v>95.005605437396099</c:v>
                </c:pt>
                <c:pt idx="120">
                  <c:v>96.218882441996413</c:v>
                </c:pt>
                <c:pt idx="121">
                  <c:v>97.037091555466262</c:v>
                </c:pt>
                <c:pt idx="122">
                  <c:v>97.456873269352059</c:v>
                </c:pt>
                <c:pt idx="123">
                  <c:v>97.476503989778763</c:v>
                </c:pt>
                <c:pt idx="124">
                  <c:v>97.095903114403839</c:v>
                </c:pt>
                <c:pt idx="125">
                  <c:v>96.316633363364772</c:v>
                </c:pt>
                <c:pt idx="126">
                  <c:v>95.141894362861208</c:v>
                </c:pt>
                <c:pt idx="127">
                  <c:v>93.576509507717333</c:v>
                </c:pt>
                <c:pt idx="128">
                  <c:v>91.62690615686553</c:v>
                </c:pt>
                <c:pt idx="129">
                  <c:v>89.301089243067594</c:v>
                </c:pt>
                <c:pt idx="130">
                  <c:v>86.60860840522983</c:v>
                </c:pt>
                <c:pt idx="131">
                  <c:v>83.560518778264694</c:v>
                </c:pt>
                <c:pt idx="132">
                  <c:v>80.169335601492307</c:v>
                </c:pt>
                <c:pt idx="133">
                  <c:v>76.448982831958389</c:v>
                </c:pt>
                <c:pt idx="134">
                  <c:v>72.414735973655624</c:v>
                </c:pt>
                <c:pt idx="135">
                  <c:v>68.083159357390684</c:v>
                </c:pt>
                <c:pt idx="136">
                  <c:v>63.472038128819051</c:v>
                </c:pt>
                <c:pt idx="137">
                  <c:v>58.600305223901884</c:v>
                </c:pt>
                <c:pt idx="138">
                  <c:v>53.487963631616481</c:v>
                </c:pt>
                <c:pt idx="139">
                  <c:v>48.156004263105679</c:v>
                </c:pt>
                <c:pt idx="140">
                  <c:v>42.626319764488919</c:v>
                </c:pt>
                <c:pt idx="141">
                  <c:v>36.921614627213636</c:v>
                </c:pt>
                <c:pt idx="142">
                  <c:v>31.065311965027401</c:v>
                </c:pt>
                <c:pt idx="143">
                  <c:v>25.081457340338062</c:v>
                </c:pt>
                <c:pt idx="144">
                  <c:v>18.994620034844029</c:v>
                </c:pt>
                <c:pt idx="145">
                  <c:v>12.829792169809567</c:v>
                </c:pt>
                <c:pt idx="146">
                  <c:v>6.6122860901924216</c:v>
                </c:pt>
                <c:pt idx="147">
                  <c:v>0.36763043395489242</c:v>
                </c:pt>
                <c:pt idx="148">
                  <c:v>-5.8785346867095267</c:v>
                </c:pt>
                <c:pt idx="149">
                  <c:v>-12.100562961854058</c:v>
                </c:pt>
                <c:pt idx="150">
                  <c:v>-18.272907185703225</c:v>
                </c:pt>
                <c:pt idx="151">
                  <c:v>-24.370224151664317</c:v>
                </c:pt>
                <c:pt idx="152">
                  <c:v>-30.367478709731678</c:v>
                </c:pt>
                <c:pt idx="153">
                  <c:v>-36.240046559033715</c:v>
                </c:pt>
                <c:pt idx="154">
                  <c:v>-41.963815353460085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3D-4554-A1D6-EAE3A6603FDA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VR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Sheet2!$A$2:$A$156</c:f>
              <c:numCache>
                <c:formatCode>General</c:formatCode>
                <c:ptCount val="15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</c:numCache>
            </c:numRef>
          </c:xVal>
          <c:yVal>
            <c:numRef>
              <c:f>Sheet2!$D$2:$D$156</c:f>
              <c:numCache>
                <c:formatCode>0.00</c:formatCode>
                <c:ptCount val="155"/>
                <c:pt idx="0">
                  <c:v>149.99357234298347</c:v>
                </c:pt>
                <c:pt idx="1">
                  <c:v>149.68564087046619</c:v>
                </c:pt>
                <c:pt idx="2">
                  <c:v>148.76311079764972</c:v>
                </c:pt>
                <c:pt idx="3">
                  <c:v>147.2297699674306</c:v>
                </c:pt>
                <c:pt idx="4">
                  <c:v>145.09191416825294</c:v>
                </c:pt>
                <c:pt idx="5">
                  <c:v>142.35832128404849</c:v>
                </c:pt>
                <c:pt idx="6">
                  <c:v>139.04021525286933</c:v>
                </c:pt>
                <c:pt idx="7">
                  <c:v>135.15121998219621</c:v>
                </c:pt>
                <c:pt idx="8">
                  <c:v>130.70730341014277</c:v>
                </c:pt>
                <c:pt idx="9">
                  <c:v>125.72671194223696</c:v>
                </c:pt>
                <c:pt idx="10">
                  <c:v>120.22989553297697</c:v>
                </c:pt>
                <c:pt idx="11">
                  <c:v>114.23942371977192</c:v>
                </c:pt>
                <c:pt idx="12">
                  <c:v>107.7798929540257</c:v>
                </c:pt>
                <c:pt idx="13">
                  <c:v>100.87782560985598</c:v>
                </c:pt>
                <c:pt idx="14">
                  <c:v>93.561561085111691</c:v>
                </c:pt>
                <c:pt idx="15">
                  <c:v>85.861139441820058</c:v>
                </c:pt>
                <c:pt idx="16">
                  <c:v>77.808178063827341</c:v>
                </c:pt>
                <c:pt idx="17">
                  <c:v>69.435741838068537</c:v>
                </c:pt>
                <c:pt idx="18">
                  <c:v>60.778207392492213</c:v>
                </c:pt>
                <c:pt idx="19">
                  <c:v>51.871121948069991</c:v>
                </c:pt>
                <c:pt idx="20">
                  <c:v>42.751057364434139</c:v>
                </c:pt>
                <c:pt idx="21">
                  <c:v>33.455459978421914</c:v>
                </c:pt>
                <c:pt idx="22">
                  <c:v>24.022496852078643</c:v>
                </c:pt>
                <c:pt idx="23">
                  <c:v>14.490899061414023</c:v>
                </c:pt>
                <c:pt idx="24">
                  <c:v>4.8998026693576477</c:v>
                </c:pt>
                <c:pt idx="25">
                  <c:v>-4.7114119641333252</c:v>
                </c:pt>
                <c:pt idx="26">
                  <c:v>-14.303281875032704</c:v>
                </c:pt>
                <c:pt idx="27">
                  <c:v>-23.836423527369945</c:v>
                </c:pt>
                <c:pt idx="28">
                  <c:v>-33.271694519229186</c:v>
                </c:pt>
                <c:pt idx="29">
                  <c:v>-42.570354298668995</c:v>
                </c:pt>
                <c:pt idx="30">
                  <c:v>-51.694223229674321</c:v>
                </c:pt>
                <c:pt idx="31">
                  <c:v>-60.605839355028088</c:v>
                </c:pt>
                <c:pt idx="32">
                  <c:v>-69.268612212444154</c:v>
                </c:pt>
                <c:pt idx="33">
                  <c:v>-77.646973072404279</c:v>
                </c:pt>
                <c:pt idx="34">
                  <c:v>-85.706520980833133</c:v>
                </c:pt>
                <c:pt idx="35">
                  <c:v>-93.414164006969955</c:v>
                </c:pt>
                <c:pt idx="36">
                  <c:v>-100.73825511648377</c:v>
                </c:pt>
                <c:pt idx="37">
                  <c:v>-107.6487221119468</c:v>
                </c:pt>
                <c:pt idx="38">
                  <c:v>-114.11719110713906</c:v>
                </c:pt>
                <c:pt idx="39">
                  <c:v>-120.11710302820805</c:v>
                </c:pt>
                <c:pt idx="40">
                  <c:v>-125.62382266333825</c:v>
                </c:pt>
                <c:pt idx="41">
                  <c:v>-130.614739813179</c:v>
                </c:pt>
                <c:pt idx="42">
                  <c:v>-135.06936212671619</c:v>
                </c:pt>
                <c:pt idx="43">
                  <c:v>-138.96939924140841</c:v>
                </c:pt>
                <c:pt idx="44">
                  <c:v>-142.29883788211541</c:v>
                </c:pt>
                <c:pt idx="45">
                  <c:v>-145.04400761046745</c:v>
                </c:pt>
                <c:pt idx="46">
                  <c:v>-147.19363695471327</c:v>
                </c:pt>
                <c:pt idx="47">
                  <c:v>-148.73889968958207</c:v>
                </c:pt>
                <c:pt idx="48">
                  <c:v>-149.67345107613681</c:v>
                </c:pt>
                <c:pt idx="49">
                  <c:v>-149.99345391282131</c:v>
                </c:pt>
                <c:pt idx="50">
                  <c:v>-149.69759429073707</c:v>
                </c:pt>
                <c:pt idx="51">
                  <c:v>-148.78708698845981</c:v>
                </c:pt>
                <c:pt idx="52">
                  <c:v>-147.26567048424488</c:v>
                </c:pt>
                <c:pt idx="53">
                  <c:v>-145.13959160610153</c:v>
                </c:pt>
                <c:pt idx="54">
                  <c:v>-142.41757988276092</c:v>
                </c:pt>
                <c:pt idx="55">
                  <c:v>-139.11081170085205</c:v>
                </c:pt>
                <c:pt idx="56">
                  <c:v>-135.23286441545244</c:v>
                </c:pt>
                <c:pt idx="57">
                  <c:v>-130.79966060243368</c:v>
                </c:pt>
                <c:pt idx="58">
                  <c:v>-125.8294026814966</c:v>
                </c:pt>
                <c:pt idx="59">
                  <c:v>-120.34249817833027</c:v>
                </c:pt>
                <c:pt idx="60">
                  <c:v>-114.36147593276191</c:v>
                </c:pt>
                <c:pt idx="61">
                  <c:v>-107.91089359694254</c:v>
                </c:pt>
                <c:pt idx="62">
                  <c:v>-101.01723680337265</c:v>
                </c:pt>
                <c:pt idx="63">
                  <c:v>-93.708810416778334</c:v>
                </c:pt>
                <c:pt idx="64">
                  <c:v>-86.015622316348711</c:v>
                </c:pt>
                <c:pt idx="65">
                  <c:v>-77.969260185517484</c:v>
                </c:pt>
                <c:pt idx="66">
                  <c:v>-69.602761815179576</c:v>
                </c:pt>
                <c:pt idx="67">
                  <c:v>-60.950479452871804</c:v>
                </c:pt>
                <c:pt idx="68">
                  <c:v>-52.047938754884818</c:v>
                </c:pt>
                <c:pt idx="69">
                  <c:v>-42.931692920445293</c:v>
                </c:pt>
                <c:pt idx="70">
                  <c:v>-33.639172606877786</c:v>
                </c:pt>
                <c:pt idx="71">
                  <c:v>-24.208532241986973</c:v>
                </c:pt>
                <c:pt idx="72">
                  <c:v>-14.678493364688963</c:v>
                </c:pt>
                <c:pt idx="73">
                  <c:v>-5.0881856371259824</c:v>
                </c:pt>
                <c:pt idx="74">
                  <c:v>4.5230138189451878</c:v>
                </c:pt>
                <c:pt idx="75">
                  <c:v>14.115642101815697</c:v>
                </c:pt>
                <c:pt idx="76">
                  <c:v>23.650312561693632</c:v>
                </c:pt>
                <c:pt idx="77">
                  <c:v>33.087876519488091</c:v>
                </c:pt>
                <c:pt idx="78">
                  <c:v>42.389584008502304</c:v>
                </c:pt>
                <c:pt idx="79">
                  <c:v>51.517242879042833</c:v>
                </c:pt>
                <c:pt idx="80">
                  <c:v>60.433375612669749</c:v>
                </c:pt>
                <c:pt idx="81">
                  <c:v>69.101373202224792</c:v>
                </c:pt>
                <c:pt idx="82">
                  <c:v>77.485645465810791</c:v>
                </c:pt>
                <c:pt idx="83">
                  <c:v>85.551767177549678</c:v>
                </c:pt>
                <c:pt idx="84">
                  <c:v>93.266619415111151</c:v>
                </c:pt>
                <c:pt idx="85">
                  <c:v>100.59852554365504</c:v>
                </c:pt>
                <c:pt idx="86">
                  <c:v>107.51738127784083</c:v>
                </c:pt>
                <c:pt idx="87">
                  <c:v>113.99477828788366</c:v>
                </c:pt>
                <c:pt idx="88">
                  <c:v>120.00412084213687</c:v>
                </c:pt>
                <c:pt idx="89">
                  <c:v>125.52073500727526</c:v>
                </c:pt>
                <c:pt idx="90">
                  <c:v>130.52196995771175</c:v>
                </c:pt>
                <c:pt idx="91">
                  <c:v>134.98729097827609</c:v>
                </c:pt>
                <c:pt idx="92">
                  <c:v>138.89836377829661</c:v>
                </c:pt>
                <c:pt idx="93">
                  <c:v>142.23912977089356</c:v>
                </c:pt>
                <c:pt idx="94">
                  <c:v>144.99587200839554</c:v>
                </c:pt>
                <c:pt idx="95">
                  <c:v>147.15727150315146</c:v>
                </c:pt>
                <c:pt idx="96">
                  <c:v>148.71445370248932</c:v>
                </c:pt>
                <c:pt idx="97">
                  <c:v>149.66102492699821</c:v>
                </c:pt>
                <c:pt idx="98">
                  <c:v>149.99309862252187</c:v>
                </c:pt>
                <c:pt idx="99">
                  <c:v>149.7093113180735</c:v>
                </c:pt>
                <c:pt idx="100">
                  <c:v>148.81082822415081</c:v>
                </c:pt>
                <c:pt idx="101">
                  <c:v>147.30133844846446</c:v>
                </c:pt>
                <c:pt idx="102">
                  <c:v>145.18703984872428</c:v>
                </c:pt>
                <c:pt idx="103">
                  <c:v>142.47661358467568</c:v>
                </c:pt>
                <c:pt idx="104">
                  <c:v>139.18118847387547</c:v>
                </c:pt>
                <c:pt idx="105">
                  <c:v>135.31429529755755</c:v>
                </c:pt>
                <c:pt idx="106">
                  <c:v>130.89181124420747</c:v>
                </c:pt>
                <c:pt idx="107">
                  <c:v>125.93189471895484</c:v>
                </c:pt>
                <c:pt idx="108">
                  <c:v>120.45491078645337</c:v>
                </c:pt>
                <c:pt idx="109">
                  <c:v>114.48334755337228</c:v>
                </c:pt>
                <c:pt idx="110">
                  <c:v>108.04172383382972</c:v>
                </c:pt>
                <c:pt idx="111">
                  <c:v>101.1564884768847</c:v>
                </c:pt>
                <c:pt idx="112">
                  <c:v>93.855911769443296</c:v>
                </c:pt>
                <c:pt idx="113">
                  <c:v>86.169969360469764</c:v>
                </c:pt>
                <c:pt idx="114">
                  <c:v>78.130219183103904</c:v>
                </c:pt>
                <c:pt idx="115">
                  <c:v>69.769671880030174</c:v>
                </c:pt>
                <c:pt idx="116">
                  <c:v>61.122655264125541</c:v>
                </c:pt>
                <c:pt idx="117">
                  <c:v>52.224673370900753</c:v>
                </c:pt>
                <c:pt idx="118">
                  <c:v>43.112260681454075</c:v>
                </c:pt>
                <c:pt idx="119">
                  <c:v>33.822832114489366</c:v>
                </c:pt>
                <c:pt idx="120">
                  <c:v>24.394529403319009</c:v>
                </c:pt>
                <c:pt idx="121">
                  <c:v>14.866064488619918</c:v>
                </c:pt>
                <c:pt idx="122">
                  <c:v>5.2765605699552429</c:v>
                </c:pt>
                <c:pt idx="123">
                  <c:v>-4.334608531300157</c:v>
                </c:pt>
                <c:pt idx="124">
                  <c:v>-13.927980038072546</c:v>
                </c:pt>
                <c:pt idx="125">
                  <c:v>-23.464164248944979</c:v>
                </c:pt>
                <c:pt idx="126">
                  <c:v>-32.904006269472973</c:v>
                </c:pt>
                <c:pt idx="127">
                  <c:v>-42.208746779396122</c:v>
                </c:pt>
                <c:pt idx="128">
                  <c:v>-51.340181175652383</c:v>
                </c:pt>
                <c:pt idx="129">
                  <c:v>-60.260816437762102</c:v>
                </c:pt>
                <c:pt idx="130">
                  <c:v>-68.93402507150482</c:v>
                </c:pt>
                <c:pt idx="131">
                  <c:v>-77.32419549880639</c:v>
                </c:pt>
                <c:pt idx="132">
                  <c:v>-85.396878276348133</c:v>
                </c:pt>
                <c:pt idx="133">
                  <c:v>-93.118927542529789</c:v>
                </c:pt>
                <c:pt idx="134">
                  <c:v>-100.45863711202317</c:v>
                </c:pt>
                <c:pt idx="135">
                  <c:v>-107.38587065911393</c:v>
                </c:pt>
                <c:pt idx="136">
                  <c:v>-113.87218545531339</c:v>
                </c:pt>
                <c:pt idx="137">
                  <c:v>-119.89094915317864</c:v>
                </c:pt>
                <c:pt idx="138">
                  <c:v>-125.41744913683866</c:v>
                </c:pt>
                <c:pt idx="139">
                  <c:v>-130.42899399023807</c:v>
                </c:pt>
                <c:pt idx="140">
                  <c:v>-134.90500666647827</c:v>
                </c:pt>
                <c:pt idx="141">
                  <c:v>-138.82710897570928</c:v>
                </c:pt>
                <c:pt idx="142">
                  <c:v>-142.17919704467062</c:v>
                </c:pt>
                <c:pt idx="143">
                  <c:v>-144.94750743805031</c:v>
                </c:pt>
                <c:pt idx="144">
                  <c:v>-147.1206736701715</c:v>
                </c:pt>
                <c:pt idx="145">
                  <c:v>-148.68977287497512</c:v>
                </c:pt>
                <c:pt idx="146">
                  <c:v>-149.64836244267306</c:v>
                </c:pt>
                <c:pt idx="147">
                  <c:v>-149.99250647264617</c:v>
                </c:pt>
                <c:pt idx="148">
                  <c:v>-149.72079193397258</c:v>
                </c:pt>
                <c:pt idx="149">
                  <c:v>-148.83433446723191</c:v>
                </c:pt>
                <c:pt idx="150">
                  <c:v>-147.3367738037646</c:v>
                </c:pt>
                <c:pt idx="151">
                  <c:v>-145.23425882119361</c:v>
                </c:pt>
                <c:pt idx="152">
                  <c:v>-142.53542229657015</c:v>
                </c:pt>
                <c:pt idx="153">
                  <c:v>-139.25134546080454</c:v>
                </c:pt>
                <c:pt idx="154">
                  <c:v>-135.39551249992041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3D-4554-A1D6-EAE3A6603FDA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VS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Sheet2!$A$2:$A$156</c:f>
              <c:numCache>
                <c:formatCode>General</c:formatCode>
                <c:ptCount val="15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</c:numCache>
            </c:numRef>
          </c:xVal>
          <c:yVal>
            <c:numRef>
              <c:f>Sheet2!$E$2:$E$156</c:f>
              <c:numCache>
                <c:formatCode>0.00</c:formatCode>
                <c:ptCount val="155"/>
                <c:pt idx="0">
                  <c:v>149.99357234298347</c:v>
                </c:pt>
                <c:pt idx="1">
                  <c:v>149.77457429639165</c:v>
                </c:pt>
                <c:pt idx="2">
                  <c:v>148.94061249517603</c:v>
                </c:pt>
                <c:pt idx="3">
                  <c:v>147.49511112720626</c:v>
                </c:pt>
                <c:pt idx="4">
                  <c:v>145.44400531833898</c:v>
                </c:pt>
                <c:pt idx="5">
                  <c:v>142.79571676321268</c:v>
                </c:pt>
                <c:pt idx="6">
                  <c:v>139.56111914636861</c:v>
                </c:pt>
                <c:pt idx="7">
                  <c:v>135.75349349567477</c:v>
                </c:pt>
                <c:pt idx="8">
                  <c:v>131.38847365136974</c:v>
                </c:pt>
                <c:pt idx="9">
                  <c:v>126.48398207462608</c:v>
                </c:pt>
                <c:pt idx="10">
                  <c:v>121.06015625919881</c:v>
                </c:pt>
                <c:pt idx="11">
                  <c:v>115.13926604830765</c:v>
                </c:pt>
                <c:pt idx="12">
                  <c:v>108.74562219624391</c:v>
                </c:pt>
                <c:pt idx="13">
                  <c:v>101.90547655014159</c:v>
                </c:pt>
                <c:pt idx="14">
                  <c:v>94.646914261759306</c:v>
                </c:pt>
                <c:pt idx="15">
                  <c:v>86.99973847184387</c:v>
                </c:pt>
                <c:pt idx="16">
                  <c:v>78.995347940552762</c:v>
                </c:pt>
                <c:pt idx="17">
                  <c:v>70.666608126377383</c:v>
                </c:pt>
                <c:pt idx="18">
                  <c:v>62.047716242906667</c:v>
                </c:pt>
                <c:pt idx="19">
                  <c:v>53.174060847499298</c:v>
                </c:pt>
                <c:pt idx="20">
                  <c:v>44.082076538382843</c:v>
                </c:pt>
                <c:pt idx="21">
                  <c:v>34.809094356783618</c:v>
                </c:pt>
                <c:pt idx="22">
                  <c:v>25.393188508325306</c:v>
                </c:pt>
                <c:pt idx="23">
                  <c:v>15.873020033047236</c:v>
                </c:pt>
                <c:pt idx="24">
                  <c:v>6.2876780659225275</c:v>
                </c:pt>
                <c:pt idx="25">
                  <c:v>-3.3234806603513567</c:v>
                </c:pt>
                <c:pt idx="26">
                  <c:v>-12.920993411299301</c:v>
                </c:pt>
                <c:pt idx="27">
                  <c:v>-22.465453481850645</c:v>
                </c:pt>
                <c:pt idx="28">
                  <c:v>-31.917671997468986</c:v>
                </c:pt>
                <c:pt idx="29">
                  <c:v>-41.238838820885086</c:v>
                </c:pt>
                <c:pt idx="30">
                  <c:v>-50.390681903761404</c:v>
                </c:pt>
                <c:pt idx="31">
                  <c:v>-59.335624429001918</c:v>
                </c:pt>
                <c:pt idx="32">
                  <c:v>-68.036939098491743</c:v>
                </c:pt>
                <c:pt idx="33">
                  <c:v>-76.458898932772186</c:v>
                </c:pt>
                <c:pt idx="34">
                  <c:v>-84.566923963478786</c:v>
                </c:pt>
                <c:pt idx="35">
                  <c:v>-92.32772321623294</c:v>
                </c:pt>
                <c:pt idx="36">
                  <c:v>-99.709431401016062</c:v>
                </c:pt>
                <c:pt idx="37">
                  <c:v>-106.68173974878526</c:v>
                </c:pt>
                <c:pt idx="38">
                  <c:v>-113.2160204571243</c:v>
                </c:pt>
                <c:pt idx="39">
                  <c:v>-119.28544423396508</c:v>
                </c:pt>
                <c:pt idx="40">
                  <c:v>-124.86509045675373</c:v>
                </c:pt>
                <c:pt idx="41">
                  <c:v>-129.93204949475515</c:v>
                </c:pt>
                <c:pt idx="42">
                  <c:v>-134.46551677436818</c:v>
                </c:pt>
                <c:pt idx="43">
                  <c:v>-138.44687820122573</c:v>
                </c:pt>
                <c:pt idx="44">
                  <c:v>-141.85978658834316</c:v>
                </c:pt>
                <c:pt idx="45">
                  <c:v>-144.69022877650582</c:v>
                </c:pt>
                <c:pt idx="46">
                  <c:v>-146.92658317130443</c:v>
                </c:pt>
                <c:pt idx="47">
                  <c:v>-148.55966746057589</c:v>
                </c:pt>
                <c:pt idx="48">
                  <c:v>-149.58277631632407</c:v>
                </c:pt>
                <c:pt idx="49">
                  <c:v>-149.9917089263198</c:v>
                </c:pt>
                <c:pt idx="50">
                  <c:v>-149.78478624233725</c:v>
                </c:pt>
                <c:pt idx="51">
                  <c:v>-148.96285787420686</c:v>
                </c:pt>
                <c:pt idx="52">
                  <c:v>-147.52929860137749</c:v>
                </c:pt>
                <c:pt idx="53">
                  <c:v>-145.48999451631198</c:v>
                </c:pt>
                <c:pt idx="54">
                  <c:v>-142.85331885660992</c:v>
                </c:pt>
                <c:pt idx="55">
                  <c:v>-139.63009762508958</c:v>
                </c:pt>
                <c:pt idx="56">
                  <c:v>-135.83356513898946</c:v>
                </c:pt>
                <c:pt idx="57">
                  <c:v>-131.47930969080298</c:v>
                </c:pt>
                <c:pt idx="58">
                  <c:v>-126.58520954385745</c:v>
                </c:pt>
                <c:pt idx="59">
                  <c:v>-121.17135952543592</c:v>
                </c:pt>
                <c:pt idx="60">
                  <c:v>-115.25998851884471</c:v>
                </c:pt>
                <c:pt idx="61">
                  <c:v>-108.87536819319911</c:v>
                </c:pt>
                <c:pt idx="62">
                  <c:v>-102.043713345675</c:v>
                </c:pt>
                <c:pt idx="63">
                  <c:v>-94.793074265415711</c:v>
                </c:pt>
                <c:pt idx="64">
                  <c:v>-87.153221561038663</c:v>
                </c:pt>
                <c:pt idx="65">
                  <c:v>-79.155523924632973</c:v>
                </c:pt>
                <c:pt idx="66">
                  <c:v>-70.832819334138961</c:v>
                </c:pt>
                <c:pt idx="67">
                  <c:v>-62.21928022294675</c:v>
                </c:pt>
                <c:pt idx="68">
                  <c:v>-53.350273170312114</c:v>
                </c:pt>
                <c:pt idx="69">
                  <c:v>-44.262213688697834</c:v>
                </c:pt>
                <c:pt idx="70">
                  <c:v>-34.992416704267505</c:v>
                </c:pt>
                <c:pt idx="71">
                  <c:v>-25.578943344451773</c:v>
                </c:pt>
                <c:pt idx="72">
                  <c:v>-16.06044466166432</c:v>
                </c:pt>
                <c:pt idx="73">
                  <c:v>-6.4760029348290908</c:v>
                </c:pt>
                <c:pt idx="74">
                  <c:v>3.1350287996791195</c:v>
                </c:pt>
                <c:pt idx="75">
                  <c:v>12.733188328804262</c:v>
                </c:pt>
                <c:pt idx="76">
                  <c:v>22.279066291850519</c:v>
                </c:pt>
                <c:pt idx="77">
                  <c:v>31.733467992515727</c:v>
                </c:pt>
                <c:pt idx="78">
                  <c:v>41.05757432952786</c:v>
                </c:pt>
                <c:pt idx="79">
                  <c:v>50.213101185115967</c:v>
                </c:pt>
                <c:pt idx="80">
                  <c:v>59.162456616874593</c:v>
                </c:pt>
                <c:pt idx="81">
                  <c:v>67.868895207608773</c:v>
                </c:pt>
                <c:pt idx="82">
                  <c:v>76.296668939403261</c:v>
                </c:pt>
                <c:pt idx="83">
                  <c:v>84.411173972444004</c:v>
                </c:pt>
                <c:pt idx="84">
                  <c:v>92.179092725923013</c:v>
                </c:pt>
                <c:pt idx="85">
                  <c:v>99.568530677658245</c:v>
                </c:pt>
                <c:pt idx="86">
                  <c:v>106.54914732073307</c:v>
                </c:pt>
                <c:pt idx="87">
                  <c:v>113.09228073946132</c:v>
                </c:pt>
                <c:pt idx="88">
                  <c:v>119.17106529317545</c:v>
                </c:pt>
                <c:pt idx="89">
                  <c:v>124.7605419246371</c:v>
                </c:pt>
                <c:pt idx="90">
                  <c:v>129.83776064015217</c:v>
                </c:pt>
                <c:pt idx="91">
                  <c:v>134.38187474061277</c:v>
                </c:pt>
                <c:pt idx="92">
                  <c:v>138.37422641656249</c:v>
                </c:pt>
                <c:pt idx="93">
                  <c:v>141.79842335583513</c:v>
                </c:pt>
                <c:pt idx="94">
                  <c:v>144.64040604922332</c:v>
                </c:pt>
                <c:pt idx="95">
                  <c:v>146.88850551782383</c:v>
                </c:pt>
                <c:pt idx="96">
                  <c:v>148.5334912250355</c:v>
                </c:pt>
                <c:pt idx="97">
                  <c:v>149.56860897648608</c:v>
                </c:pt>
                <c:pt idx="98">
                  <c:v>149.9896086522744</c:v>
                </c:pt>
                <c:pt idx="99">
                  <c:v>149.79476165766042</c:v>
                </c:pt>
                <c:pt idx="100">
                  <c:v>148.9848680205524</c:v>
                </c:pt>
                <c:pt idx="101">
                  <c:v>147.56325310664909</c:v>
                </c:pt>
                <c:pt idx="102">
                  <c:v>145.53575396572504</c:v>
                </c:pt>
                <c:pt idx="103">
                  <c:v>142.91069536511799</c:v>
                </c:pt>
                <c:pt idx="104">
                  <c:v>139.69885560882778</c:v>
                </c:pt>
                <c:pt idx="105">
                  <c:v>135.91342228256448</c:v>
                </c:pt>
                <c:pt idx="106">
                  <c:v>131.56993810646031</c:v>
                </c:pt>
                <c:pt idx="107">
                  <c:v>126.68623711776519</c:v>
                </c:pt>
                <c:pt idx="108">
                  <c:v>121.2823714455576</c:v>
                </c:pt>
                <c:pt idx="109">
                  <c:v>115.38052897812827</c:v>
                </c:pt>
                <c:pt idx="110">
                  <c:v>109.00494226108756</c:v>
                </c:pt>
                <c:pt idx="111">
                  <c:v>102.18178900025727</c:v>
                </c:pt>
                <c:pt idx="112">
                  <c:v>94.939084577869806</c:v>
                </c:pt>
                <c:pt idx="113">
                  <c:v>87.306567023401428</c:v>
                </c:pt>
                <c:pt idx="114">
                  <c:v>79.315574911337009</c:v>
                </c:pt>
                <c:pt idx="115">
                  <c:v>70.998918687211386</c:v>
                </c:pt>
                <c:pt idx="116">
                  <c:v>62.390745950251386</c:v>
                </c:pt>
                <c:pt idx="117">
                  <c:v>53.526401245762251</c:v>
                </c:pt>
                <c:pt idx="118">
                  <c:v>44.442280942936549</c:v>
                </c:pt>
                <c:pt idx="119">
                  <c:v>35.17568379394995</c:v>
                </c:pt>
                <c:pt idx="120">
                  <c:v>25.764657787935771</c:v>
                </c:pt>
                <c:pt idx="121">
                  <c:v>16.24784392864769</c:v>
                </c:pt>
                <c:pt idx="122">
                  <c:v>6.6643175772436427</c:v>
                </c:pt>
                <c:pt idx="123">
                  <c:v>-2.9465719883677739</c:v>
                </c:pt>
                <c:pt idx="124">
                  <c:v>-12.545363138866305</c:v>
                </c:pt>
                <c:pt idx="125">
                  <c:v>-22.092643920163095</c:v>
                </c:pt>
                <c:pt idx="126">
                  <c:v>-31.549213876084409</c:v>
                </c:pt>
                <c:pt idx="127">
                  <c:v>-40.876245002656262</c:v>
                </c:pt>
                <c:pt idx="128">
                  <c:v>-50.035441173129307</c:v>
                </c:pt>
                <c:pt idx="129">
                  <c:v>-58.989195379152534</c:v>
                </c:pt>
                <c:pt idx="130">
                  <c:v>-67.700744142476182</c:v>
                </c:pt>
                <c:pt idx="131">
                  <c:v>-76.134318463179639</c:v>
                </c:pt>
                <c:pt idx="132">
                  <c:v>-84.255290684643484</c:v>
                </c:pt>
                <c:pt idx="133">
                  <c:v>-92.030316672243615</c:v>
                </c:pt>
                <c:pt idx="134">
                  <c:v>-99.427472721999763</c:v>
                </c:pt>
                <c:pt idx="135">
                  <c:v>-106.41638663703355</c:v>
                </c:pt>
                <c:pt idx="136">
                  <c:v>-112.9683624336503</c:v>
                </c:pt>
                <c:pt idx="137">
                  <c:v>-119.05649816500723</c:v>
                </c:pt>
                <c:pt idx="138">
                  <c:v>-124.65579637859544</c:v>
                </c:pt>
                <c:pt idx="139">
                  <c:v>-129.74326675400272</c:v>
                </c:pt>
                <c:pt idx="140">
                  <c:v>-134.29802049953454</c:v>
                </c:pt>
                <c:pt idx="141">
                  <c:v>-138.30135612010818</c:v>
                </c:pt>
                <c:pt idx="142">
                  <c:v>-141.73683620426161</c:v>
                </c:pt>
                <c:pt idx="143">
                  <c:v>-144.59035491499679</c:v>
                </c:pt>
                <c:pt idx="144">
                  <c:v>-146.85019590734322</c:v>
                </c:pt>
                <c:pt idx="145">
                  <c:v>-148.50708043483806</c:v>
                </c:pt>
                <c:pt idx="146">
                  <c:v>-149.55420544739889</c:v>
                </c:pt>
                <c:pt idx="147">
                  <c:v>-149.98727152416384</c:v>
                </c:pt>
                <c:pt idx="148">
                  <c:v>-149.80450052660845</c:v>
                </c:pt>
                <c:pt idx="149">
                  <c:v>-149.00664289945544</c:v>
                </c:pt>
                <c:pt idx="150">
                  <c:v>-147.59697458940244</c:v>
                </c:pt>
                <c:pt idx="151">
                  <c:v>-145.58128359431751</c:v>
                </c:pt>
                <c:pt idx="152">
                  <c:v>-142.96784619813158</c:v>
                </c:pt>
                <c:pt idx="153">
                  <c:v>-139.76739298900463</c:v>
                </c:pt>
                <c:pt idx="154">
                  <c:v>-135.99306480029404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3D-4554-A1D6-EAE3A6603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365048"/>
        <c:axId val="281365440"/>
      </c:scatterChart>
      <c:valAx>
        <c:axId val="281365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365440"/>
        <c:crosses val="autoZero"/>
        <c:crossBetween val="midCat"/>
      </c:valAx>
      <c:valAx>
        <c:axId val="28136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3650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3771182864233"/>
          <c:y val="0.4028107650701262"/>
          <c:w val="9.3699589259697208E-2"/>
          <c:h val="0.199063459482329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Phasor diagram : </a:t>
            </a:r>
            <a:r>
              <a:rPr lang="en-GB" sz="1000" b="1" i="0" u="none" strike="noStrike" baseline="0">
                <a:solidFill>
                  <a:srgbClr val="339966"/>
                </a:solidFill>
                <a:latin typeface="Arial"/>
                <a:cs typeface="Arial"/>
              </a:rPr>
              <a:t>VR (and I)</a:t>
            </a:r>
            <a:r>
              <a:rPr lang="en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, </a:t>
            </a:r>
            <a:r>
              <a:rPr lang="en-GB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VL</a:t>
            </a:r>
            <a:r>
              <a:rPr lang="en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GB" sz="1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VC </a:t>
            </a:r>
            <a:r>
              <a:rPr lang="en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and</a:t>
            </a:r>
            <a:r>
              <a:rPr lang="en-GB" sz="1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 </a:t>
            </a:r>
            <a:r>
              <a:rPr lang="en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</a:t>
            </a:r>
          </a:p>
        </c:rich>
      </c:tx>
      <c:layout>
        <c:manualLayout>
          <c:xMode val="edge"/>
          <c:yMode val="edge"/>
          <c:x val="0.13333368055645978"/>
          <c:y val="3.2967077190125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336597230722"/>
          <c:y val="0.17032989881564808"/>
          <c:w val="0.80800210417214624"/>
          <c:h val="0.76373728823790599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339966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Sheet3!$J$14:$J$15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-52.678502337901193</c:v>
                </c:pt>
              </c:numCache>
            </c:numRef>
          </c:xVal>
          <c:yVal>
            <c:numRef>
              <c:f>Sheet3!$K$14:$K$15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-140.43876649859024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F5-4332-8719-F02C3917C784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Sheet3!$J$16:$J$17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-91.30524464860747</c:v>
                </c:pt>
              </c:numCache>
            </c:numRef>
          </c:xVal>
          <c:yVal>
            <c:numRef>
              <c:f>Sheet3!$K$16:$K$17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34.248545922201551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F5-4332-8719-F02C3917C784}"/>
            </c:ext>
          </c:extLst>
        </c:ser>
        <c:ser>
          <c:idx val="3"/>
          <c:order val="2"/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Sheet3!$J$19:$J$20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90.005085010681427</c:v>
                </c:pt>
              </c:numCache>
            </c:numRef>
          </c:xVal>
          <c:yVal>
            <c:numRef>
              <c:f>Sheet3!$K$19:$K$20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-33.760856773160086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F5-4332-8719-F02C3917C784}"/>
            </c:ext>
          </c:extLst>
        </c:ser>
        <c:ser>
          <c:idx val="2"/>
          <c:order val="3"/>
          <c:spPr>
            <a:ln w="12700">
              <a:solidFill>
                <a:srgbClr val="339966"/>
              </a:solidFill>
              <a:prstDash val="sysDash"/>
            </a:ln>
          </c:spPr>
          <c:marker>
            <c:symbol val="none"/>
          </c:marker>
          <c:xVal>
            <c:numRef>
              <c:f>Sheet3!$J$26:$J$27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-52.678502337901193</c:v>
                </c:pt>
              </c:numCache>
            </c:numRef>
          </c:xVal>
          <c:yVal>
            <c:numRef>
              <c:f>Sheet3!$K$26:$K$27</c:f>
              <c:numCache>
                <c:formatCode>0.00</c:formatCode>
                <c:ptCount val="2"/>
                <c:pt idx="0">
                  <c:v>0.48768914904146499</c:v>
                </c:pt>
                <c:pt idx="1">
                  <c:v>0.48768914904146499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F5-4332-8719-F02C3917C784}"/>
            </c:ext>
          </c:extLst>
        </c:ser>
        <c:ser>
          <c:idx val="4"/>
          <c:order val="4"/>
          <c:spPr>
            <a:ln w="12700">
              <a:solidFill>
                <a:srgbClr val="800000"/>
              </a:solidFill>
              <a:prstDash val="sysDash"/>
            </a:ln>
          </c:spPr>
          <c:marker>
            <c:symbol val="none"/>
          </c:marker>
          <c:xVal>
            <c:numRef>
              <c:f>Sheet3!$J$28:$J$29</c:f>
              <c:numCache>
                <c:formatCode>0.00</c:formatCode>
                <c:ptCount val="2"/>
                <c:pt idx="0">
                  <c:v>-52.678502337901193</c:v>
                </c:pt>
                <c:pt idx="1">
                  <c:v>-52.678502337901193</c:v>
                </c:pt>
              </c:numCache>
            </c:numRef>
          </c:xVal>
          <c:yVal>
            <c:numRef>
              <c:f>Sheet3!$K$28:$K$29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0.48768914904146499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DF5-4332-8719-F02C3917C784}"/>
            </c:ext>
          </c:extLst>
        </c:ser>
        <c:ser>
          <c:idx val="5"/>
          <c:order val="5"/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Sheet3!$J$21:$J$22</c:f>
              <c:numCache>
                <c:formatCode>0.00</c:formatCode>
                <c:ptCount val="2"/>
                <c:pt idx="0">
                  <c:v>0</c:v>
                </c:pt>
                <c:pt idx="1">
                  <c:v>-53.978661975827237</c:v>
                </c:pt>
              </c:numCache>
            </c:numRef>
          </c:xVal>
          <c:yVal>
            <c:numRef>
              <c:f>Sheet3!$K$21:$K$22</c:f>
              <c:numCache>
                <c:formatCode>0.00</c:formatCode>
                <c:ptCount val="2"/>
                <c:pt idx="0">
                  <c:v>0</c:v>
                </c:pt>
                <c:pt idx="1">
                  <c:v>-139.95107734954877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DF5-4332-8719-F02C3917C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366224"/>
        <c:axId val="281366616"/>
      </c:scatterChart>
      <c:valAx>
        <c:axId val="281366224"/>
        <c:scaling>
          <c:orientation val="minMax"/>
          <c:max val="500"/>
          <c:min val="-5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366616"/>
        <c:crosses val="autoZero"/>
        <c:crossBetween val="midCat"/>
      </c:valAx>
      <c:valAx>
        <c:axId val="281366616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13662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47625</xdr:rowOff>
    </xdr:from>
    <xdr:to>
      <xdr:col>9</xdr:col>
      <xdr:colOff>285750</xdr:colOff>
      <xdr:row>28</xdr:row>
      <xdr:rowOff>142875</xdr:rowOff>
    </xdr:to>
    <xdr:graphicFrame macro="">
      <xdr:nvGraphicFramePr>
        <xdr:cNvPr id="2135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0</xdr:row>
      <xdr:rowOff>95250</xdr:rowOff>
    </xdr:from>
    <xdr:to>
      <xdr:col>13</xdr:col>
      <xdr:colOff>542925</xdr:colOff>
      <xdr:row>19</xdr:row>
      <xdr:rowOff>76200</xdr:rowOff>
    </xdr:to>
    <xdr:grpSp>
      <xdr:nvGrpSpPr>
        <xdr:cNvPr id="2200" name="Group 152"/>
        <xdr:cNvGrpSpPr>
          <a:grpSpLocks/>
        </xdr:cNvGrpSpPr>
      </xdr:nvGrpSpPr>
      <xdr:grpSpPr bwMode="auto">
        <a:xfrm>
          <a:off x="6505575" y="95250"/>
          <a:ext cx="2600325" cy="3057525"/>
          <a:chOff x="3825" y="1129"/>
          <a:chExt cx="1640" cy="1923"/>
        </a:xfrm>
      </xdr:grpSpPr>
      <xdr:sp macro="" textlink="">
        <xdr:nvSpPr>
          <xdr:cNvPr id="2201" name="Text Box 153"/>
          <xdr:cNvSpPr txBox="1">
            <a:spLocks noChangeArrowheads="1"/>
          </xdr:cNvSpPr>
        </xdr:nvSpPr>
        <xdr:spPr bwMode="auto">
          <a:xfrm>
            <a:off x="4970" y="2691"/>
            <a:ext cx="483" cy="21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91240B29-F687-4F45-9708-019B960494DF}">
              <a14:hiddenLine xmlns:a14="http://schemas.microsoft.com/office/drawing/2010/main" w="5715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GB" sz="2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VC</a:t>
            </a:r>
          </a:p>
          <a:p>
            <a:pPr algn="l" rtl="0">
              <a:defRPr sz="1000"/>
            </a:pPr>
            <a:endParaRPr lang="en-GB" sz="2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02" name="Text Box 154"/>
          <xdr:cNvSpPr txBox="1">
            <a:spLocks noChangeArrowheads="1"/>
          </xdr:cNvSpPr>
        </xdr:nvSpPr>
        <xdr:spPr bwMode="auto">
          <a:xfrm>
            <a:off x="4977" y="2077"/>
            <a:ext cx="488" cy="21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91240B29-F687-4F45-9708-019B960494DF}">
              <a14:hiddenLine xmlns:a14="http://schemas.microsoft.com/office/drawing/2010/main" w="5715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GB" sz="2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VL</a:t>
            </a:r>
          </a:p>
          <a:p>
            <a:pPr algn="l" rtl="0">
              <a:defRPr sz="1000"/>
            </a:pPr>
            <a:endParaRPr lang="en-GB" sz="2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03" name="Oval 155"/>
          <xdr:cNvSpPr>
            <a:spLocks noChangeArrowheads="1"/>
          </xdr:cNvSpPr>
        </xdr:nvSpPr>
        <xdr:spPr bwMode="auto">
          <a:xfrm>
            <a:off x="3825" y="2055"/>
            <a:ext cx="345" cy="332"/>
          </a:xfrm>
          <a:prstGeom prst="ellipse">
            <a:avLst/>
          </a:prstGeom>
          <a:noFill/>
          <a:ln w="47171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04" name="Freeform 156"/>
          <xdr:cNvSpPr>
            <a:spLocks/>
          </xdr:cNvSpPr>
        </xdr:nvSpPr>
        <xdr:spPr bwMode="auto">
          <a:xfrm>
            <a:off x="3991" y="1337"/>
            <a:ext cx="761" cy="715"/>
          </a:xfrm>
          <a:custGeom>
            <a:avLst/>
            <a:gdLst>
              <a:gd name="T0" fmla="*/ 7 w 761"/>
              <a:gd name="T1" fmla="*/ 715 h 715"/>
              <a:gd name="T2" fmla="*/ 0 w 761"/>
              <a:gd name="T3" fmla="*/ 0 h 715"/>
              <a:gd name="T4" fmla="*/ 761 w 761"/>
              <a:gd name="T5" fmla="*/ 0 h 715"/>
              <a:gd name="T6" fmla="*/ 761 w 761"/>
              <a:gd name="T7" fmla="*/ 233 h 7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61" h="715">
                <a:moveTo>
                  <a:pt x="7" y="715"/>
                </a:moveTo>
                <a:lnTo>
                  <a:pt x="0" y="0"/>
                </a:lnTo>
                <a:lnTo>
                  <a:pt x="761" y="0"/>
                </a:lnTo>
                <a:lnTo>
                  <a:pt x="761" y="233"/>
                </a:lnTo>
              </a:path>
            </a:pathLst>
          </a:custGeom>
          <a:noFill/>
          <a:ln w="1270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05" name="Line 157"/>
          <xdr:cNvSpPr>
            <a:spLocks noChangeShapeType="1"/>
          </xdr:cNvSpPr>
        </xdr:nvSpPr>
        <xdr:spPr bwMode="auto">
          <a:xfrm>
            <a:off x="4774" y="2469"/>
            <a:ext cx="0" cy="24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06" name="Line 158"/>
          <xdr:cNvSpPr>
            <a:spLocks noChangeShapeType="1"/>
          </xdr:cNvSpPr>
        </xdr:nvSpPr>
        <xdr:spPr bwMode="auto">
          <a:xfrm>
            <a:off x="4774" y="2802"/>
            <a:ext cx="0" cy="249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07" name="Freeform 159"/>
          <xdr:cNvSpPr>
            <a:spLocks/>
          </xdr:cNvSpPr>
        </xdr:nvSpPr>
        <xdr:spPr bwMode="auto">
          <a:xfrm>
            <a:off x="3997" y="2387"/>
            <a:ext cx="778" cy="665"/>
          </a:xfrm>
          <a:custGeom>
            <a:avLst/>
            <a:gdLst>
              <a:gd name="T0" fmla="*/ 968 w 969"/>
              <a:gd name="T1" fmla="*/ 860 h 861"/>
              <a:gd name="T2" fmla="*/ 0 w 969"/>
              <a:gd name="T3" fmla="*/ 860 h 861"/>
              <a:gd name="T4" fmla="*/ 0 w 969"/>
              <a:gd name="T5" fmla="*/ 0 h 8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969" h="861">
                <a:moveTo>
                  <a:pt x="968" y="860"/>
                </a:moveTo>
                <a:lnTo>
                  <a:pt x="0" y="860"/>
                </a:lnTo>
                <a:lnTo>
                  <a:pt x="0" y="0"/>
                </a:lnTo>
              </a:path>
            </a:pathLst>
          </a:custGeom>
          <a:noFill/>
          <a:ln w="1270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2208" name="Group 160"/>
          <xdr:cNvGrpSpPr>
            <a:grpSpLocks/>
          </xdr:cNvGrpSpPr>
        </xdr:nvGrpSpPr>
        <xdr:grpSpPr bwMode="auto">
          <a:xfrm>
            <a:off x="4684" y="2716"/>
            <a:ext cx="178" cy="84"/>
            <a:chOff x="1454" y="4203"/>
            <a:chExt cx="221" cy="108"/>
          </a:xfrm>
        </xdr:grpSpPr>
        <xdr:sp macro="" textlink="">
          <xdr:nvSpPr>
            <xdr:cNvPr id="2209" name="Line 161"/>
            <xdr:cNvSpPr>
              <a:spLocks noChangeShapeType="1"/>
            </xdr:cNvSpPr>
          </xdr:nvSpPr>
          <xdr:spPr bwMode="auto">
            <a:xfrm>
              <a:off x="1454" y="4203"/>
              <a:ext cx="217" cy="0"/>
            </a:xfrm>
            <a:prstGeom prst="line">
              <a:avLst/>
            </a:prstGeom>
            <a:noFill/>
            <a:ln w="47171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210" name="Line 162"/>
            <xdr:cNvSpPr>
              <a:spLocks noChangeShapeType="1"/>
            </xdr:cNvSpPr>
          </xdr:nvSpPr>
          <xdr:spPr bwMode="auto">
            <a:xfrm>
              <a:off x="1458" y="4311"/>
              <a:ext cx="217" cy="0"/>
            </a:xfrm>
            <a:prstGeom prst="line">
              <a:avLst/>
            </a:prstGeom>
            <a:noFill/>
            <a:ln w="47171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2211" name="Group 163"/>
          <xdr:cNvGrpSpPr>
            <a:grpSpLocks/>
          </xdr:cNvGrpSpPr>
        </xdr:nvGrpSpPr>
        <xdr:grpSpPr bwMode="auto">
          <a:xfrm>
            <a:off x="3917" y="2146"/>
            <a:ext cx="140" cy="128"/>
            <a:chOff x="498" y="3464"/>
            <a:chExt cx="174" cy="166"/>
          </a:xfrm>
        </xdr:grpSpPr>
        <xdr:sp macro="" textlink="">
          <xdr:nvSpPr>
            <xdr:cNvPr id="2212" name="Freeform 164"/>
            <xdr:cNvSpPr>
              <a:spLocks/>
            </xdr:cNvSpPr>
          </xdr:nvSpPr>
          <xdr:spPr bwMode="auto">
            <a:xfrm>
              <a:off x="498" y="3464"/>
              <a:ext cx="44" cy="83"/>
            </a:xfrm>
            <a:custGeom>
              <a:avLst/>
              <a:gdLst>
                <a:gd name="T0" fmla="*/ 0 w 44"/>
                <a:gd name="T1" fmla="*/ 82 h 83"/>
                <a:gd name="T2" fmla="*/ 3 w 44"/>
                <a:gd name="T3" fmla="*/ 75 h 83"/>
                <a:gd name="T4" fmla="*/ 5 w 44"/>
                <a:gd name="T5" fmla="*/ 68 h 83"/>
                <a:gd name="T6" fmla="*/ 7 w 44"/>
                <a:gd name="T7" fmla="*/ 61 h 83"/>
                <a:gd name="T8" fmla="*/ 10 w 44"/>
                <a:gd name="T9" fmla="*/ 54 h 83"/>
                <a:gd name="T10" fmla="*/ 12 w 44"/>
                <a:gd name="T11" fmla="*/ 47 h 83"/>
                <a:gd name="T12" fmla="*/ 14 w 44"/>
                <a:gd name="T13" fmla="*/ 41 h 83"/>
                <a:gd name="T14" fmla="*/ 17 w 44"/>
                <a:gd name="T15" fmla="*/ 35 h 83"/>
                <a:gd name="T16" fmla="*/ 20 w 44"/>
                <a:gd name="T17" fmla="*/ 30 h 83"/>
                <a:gd name="T18" fmla="*/ 22 w 44"/>
                <a:gd name="T19" fmla="*/ 24 h 83"/>
                <a:gd name="T20" fmla="*/ 24 w 44"/>
                <a:gd name="T21" fmla="*/ 19 h 83"/>
                <a:gd name="T22" fmla="*/ 27 w 44"/>
                <a:gd name="T23" fmla="*/ 15 h 83"/>
                <a:gd name="T24" fmla="*/ 29 w 44"/>
                <a:gd name="T25" fmla="*/ 11 h 83"/>
                <a:gd name="T26" fmla="*/ 32 w 44"/>
                <a:gd name="T27" fmla="*/ 8 h 83"/>
                <a:gd name="T28" fmla="*/ 34 w 44"/>
                <a:gd name="T29" fmla="*/ 5 h 83"/>
                <a:gd name="T30" fmla="*/ 36 w 44"/>
                <a:gd name="T31" fmla="*/ 3 h 83"/>
                <a:gd name="T32" fmla="*/ 39 w 44"/>
                <a:gd name="T33" fmla="*/ 1 h 83"/>
                <a:gd name="T34" fmla="*/ 41 w 44"/>
                <a:gd name="T35" fmla="*/ 0 h 83"/>
                <a:gd name="T36" fmla="*/ 43 w 44"/>
                <a:gd name="T37" fmla="*/ 0 h 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44" h="83">
                  <a:moveTo>
                    <a:pt x="0" y="82"/>
                  </a:moveTo>
                  <a:lnTo>
                    <a:pt x="3" y="75"/>
                  </a:lnTo>
                  <a:lnTo>
                    <a:pt x="5" y="68"/>
                  </a:lnTo>
                  <a:lnTo>
                    <a:pt x="7" y="61"/>
                  </a:lnTo>
                  <a:lnTo>
                    <a:pt x="10" y="54"/>
                  </a:lnTo>
                  <a:lnTo>
                    <a:pt x="12" y="47"/>
                  </a:lnTo>
                  <a:lnTo>
                    <a:pt x="14" y="41"/>
                  </a:lnTo>
                  <a:lnTo>
                    <a:pt x="17" y="35"/>
                  </a:lnTo>
                  <a:lnTo>
                    <a:pt x="20" y="30"/>
                  </a:lnTo>
                  <a:lnTo>
                    <a:pt x="22" y="24"/>
                  </a:lnTo>
                  <a:lnTo>
                    <a:pt x="24" y="19"/>
                  </a:lnTo>
                  <a:lnTo>
                    <a:pt x="27" y="15"/>
                  </a:lnTo>
                  <a:lnTo>
                    <a:pt x="29" y="11"/>
                  </a:lnTo>
                  <a:lnTo>
                    <a:pt x="32" y="8"/>
                  </a:lnTo>
                  <a:lnTo>
                    <a:pt x="34" y="5"/>
                  </a:lnTo>
                  <a:lnTo>
                    <a:pt x="36" y="3"/>
                  </a:lnTo>
                  <a:lnTo>
                    <a:pt x="39" y="1"/>
                  </a:lnTo>
                  <a:lnTo>
                    <a:pt x="41" y="0"/>
                  </a:lnTo>
                  <a:lnTo>
                    <a:pt x="43" y="0"/>
                  </a:lnTo>
                </a:path>
              </a:pathLst>
            </a:custGeom>
            <a:noFill/>
            <a:ln w="31448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213" name="Freeform 165"/>
            <xdr:cNvSpPr>
              <a:spLocks/>
            </xdr:cNvSpPr>
          </xdr:nvSpPr>
          <xdr:spPr bwMode="auto">
            <a:xfrm>
              <a:off x="541" y="3464"/>
              <a:ext cx="45" cy="83"/>
            </a:xfrm>
            <a:custGeom>
              <a:avLst/>
              <a:gdLst>
                <a:gd name="T0" fmla="*/ 44 w 45"/>
                <a:gd name="T1" fmla="*/ 82 h 83"/>
                <a:gd name="T2" fmla="*/ 41 w 45"/>
                <a:gd name="T3" fmla="*/ 75 h 83"/>
                <a:gd name="T4" fmla="*/ 38 w 45"/>
                <a:gd name="T5" fmla="*/ 68 h 83"/>
                <a:gd name="T6" fmla="*/ 37 w 45"/>
                <a:gd name="T7" fmla="*/ 61 h 83"/>
                <a:gd name="T8" fmla="*/ 34 w 45"/>
                <a:gd name="T9" fmla="*/ 54 h 83"/>
                <a:gd name="T10" fmla="*/ 32 w 45"/>
                <a:gd name="T11" fmla="*/ 47 h 83"/>
                <a:gd name="T12" fmla="*/ 29 w 45"/>
                <a:gd name="T13" fmla="*/ 41 h 83"/>
                <a:gd name="T14" fmla="*/ 27 w 45"/>
                <a:gd name="T15" fmla="*/ 35 h 83"/>
                <a:gd name="T16" fmla="*/ 24 w 45"/>
                <a:gd name="T17" fmla="*/ 30 h 83"/>
                <a:gd name="T18" fmla="*/ 22 w 45"/>
                <a:gd name="T19" fmla="*/ 24 h 83"/>
                <a:gd name="T20" fmla="*/ 19 w 45"/>
                <a:gd name="T21" fmla="*/ 19 h 83"/>
                <a:gd name="T22" fmla="*/ 17 w 45"/>
                <a:gd name="T23" fmla="*/ 15 h 83"/>
                <a:gd name="T24" fmla="*/ 15 w 45"/>
                <a:gd name="T25" fmla="*/ 11 h 83"/>
                <a:gd name="T26" fmla="*/ 12 w 45"/>
                <a:gd name="T27" fmla="*/ 8 h 83"/>
                <a:gd name="T28" fmla="*/ 10 w 45"/>
                <a:gd name="T29" fmla="*/ 5 h 83"/>
                <a:gd name="T30" fmla="*/ 8 w 45"/>
                <a:gd name="T31" fmla="*/ 3 h 83"/>
                <a:gd name="T32" fmla="*/ 5 w 45"/>
                <a:gd name="T33" fmla="*/ 1 h 83"/>
                <a:gd name="T34" fmla="*/ 3 w 45"/>
                <a:gd name="T35" fmla="*/ 0 h 83"/>
                <a:gd name="T36" fmla="*/ 0 w 45"/>
                <a:gd name="T37" fmla="*/ 0 h 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45" h="83">
                  <a:moveTo>
                    <a:pt x="44" y="82"/>
                  </a:moveTo>
                  <a:lnTo>
                    <a:pt x="41" y="75"/>
                  </a:lnTo>
                  <a:lnTo>
                    <a:pt x="38" y="68"/>
                  </a:lnTo>
                  <a:lnTo>
                    <a:pt x="37" y="61"/>
                  </a:lnTo>
                  <a:lnTo>
                    <a:pt x="34" y="54"/>
                  </a:lnTo>
                  <a:lnTo>
                    <a:pt x="32" y="47"/>
                  </a:lnTo>
                  <a:lnTo>
                    <a:pt x="29" y="41"/>
                  </a:lnTo>
                  <a:lnTo>
                    <a:pt x="27" y="35"/>
                  </a:lnTo>
                  <a:lnTo>
                    <a:pt x="24" y="30"/>
                  </a:lnTo>
                  <a:lnTo>
                    <a:pt x="22" y="24"/>
                  </a:lnTo>
                  <a:lnTo>
                    <a:pt x="19" y="19"/>
                  </a:lnTo>
                  <a:lnTo>
                    <a:pt x="17" y="15"/>
                  </a:lnTo>
                  <a:lnTo>
                    <a:pt x="15" y="11"/>
                  </a:lnTo>
                  <a:lnTo>
                    <a:pt x="12" y="8"/>
                  </a:lnTo>
                  <a:lnTo>
                    <a:pt x="10" y="5"/>
                  </a:lnTo>
                  <a:lnTo>
                    <a:pt x="8" y="3"/>
                  </a:lnTo>
                  <a:lnTo>
                    <a:pt x="5" y="1"/>
                  </a:lnTo>
                  <a:lnTo>
                    <a:pt x="3" y="0"/>
                  </a:lnTo>
                  <a:lnTo>
                    <a:pt x="0" y="0"/>
                  </a:lnTo>
                </a:path>
              </a:pathLst>
            </a:custGeom>
            <a:noFill/>
            <a:ln w="31448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214" name="Freeform 166"/>
            <xdr:cNvSpPr>
              <a:spLocks/>
            </xdr:cNvSpPr>
          </xdr:nvSpPr>
          <xdr:spPr bwMode="auto">
            <a:xfrm>
              <a:off x="585" y="3546"/>
              <a:ext cx="43" cy="84"/>
            </a:xfrm>
            <a:custGeom>
              <a:avLst/>
              <a:gdLst>
                <a:gd name="T0" fmla="*/ 0 w 43"/>
                <a:gd name="T1" fmla="*/ 0 h 84"/>
                <a:gd name="T2" fmla="*/ 2 w 43"/>
                <a:gd name="T3" fmla="*/ 7 h 84"/>
                <a:gd name="T4" fmla="*/ 5 w 43"/>
                <a:gd name="T5" fmla="*/ 14 h 84"/>
                <a:gd name="T6" fmla="*/ 7 w 43"/>
                <a:gd name="T7" fmla="*/ 21 h 84"/>
                <a:gd name="T8" fmla="*/ 9 w 43"/>
                <a:gd name="T9" fmla="*/ 28 h 84"/>
                <a:gd name="T10" fmla="*/ 11 w 43"/>
                <a:gd name="T11" fmla="*/ 35 h 84"/>
                <a:gd name="T12" fmla="*/ 14 w 43"/>
                <a:gd name="T13" fmla="*/ 41 h 84"/>
                <a:gd name="T14" fmla="*/ 17 w 43"/>
                <a:gd name="T15" fmla="*/ 48 h 84"/>
                <a:gd name="T16" fmla="*/ 19 w 43"/>
                <a:gd name="T17" fmla="*/ 53 h 84"/>
                <a:gd name="T18" fmla="*/ 21 w 43"/>
                <a:gd name="T19" fmla="*/ 59 h 84"/>
                <a:gd name="T20" fmla="*/ 23 w 43"/>
                <a:gd name="T21" fmla="*/ 63 h 84"/>
                <a:gd name="T22" fmla="*/ 26 w 43"/>
                <a:gd name="T23" fmla="*/ 68 h 84"/>
                <a:gd name="T24" fmla="*/ 28 w 43"/>
                <a:gd name="T25" fmla="*/ 71 h 84"/>
                <a:gd name="T26" fmla="*/ 31 w 43"/>
                <a:gd name="T27" fmla="*/ 75 h 84"/>
                <a:gd name="T28" fmla="*/ 33 w 43"/>
                <a:gd name="T29" fmla="*/ 78 h 84"/>
                <a:gd name="T30" fmla="*/ 36 w 43"/>
                <a:gd name="T31" fmla="*/ 80 h 84"/>
                <a:gd name="T32" fmla="*/ 38 w 43"/>
                <a:gd name="T33" fmla="*/ 81 h 84"/>
                <a:gd name="T34" fmla="*/ 40 w 43"/>
                <a:gd name="T35" fmla="*/ 82 h 84"/>
                <a:gd name="T36" fmla="*/ 42 w 43"/>
                <a:gd name="T37" fmla="*/ 83 h 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43" h="84">
                  <a:moveTo>
                    <a:pt x="0" y="0"/>
                  </a:moveTo>
                  <a:lnTo>
                    <a:pt x="2" y="7"/>
                  </a:lnTo>
                  <a:lnTo>
                    <a:pt x="5" y="14"/>
                  </a:lnTo>
                  <a:lnTo>
                    <a:pt x="7" y="21"/>
                  </a:lnTo>
                  <a:lnTo>
                    <a:pt x="9" y="28"/>
                  </a:lnTo>
                  <a:lnTo>
                    <a:pt x="11" y="35"/>
                  </a:lnTo>
                  <a:lnTo>
                    <a:pt x="14" y="41"/>
                  </a:lnTo>
                  <a:lnTo>
                    <a:pt x="17" y="48"/>
                  </a:lnTo>
                  <a:lnTo>
                    <a:pt x="19" y="53"/>
                  </a:lnTo>
                  <a:lnTo>
                    <a:pt x="21" y="59"/>
                  </a:lnTo>
                  <a:lnTo>
                    <a:pt x="23" y="63"/>
                  </a:lnTo>
                  <a:lnTo>
                    <a:pt x="26" y="68"/>
                  </a:lnTo>
                  <a:lnTo>
                    <a:pt x="28" y="71"/>
                  </a:lnTo>
                  <a:lnTo>
                    <a:pt x="31" y="75"/>
                  </a:lnTo>
                  <a:lnTo>
                    <a:pt x="33" y="78"/>
                  </a:lnTo>
                  <a:lnTo>
                    <a:pt x="36" y="80"/>
                  </a:lnTo>
                  <a:lnTo>
                    <a:pt x="38" y="81"/>
                  </a:lnTo>
                  <a:lnTo>
                    <a:pt x="40" y="82"/>
                  </a:lnTo>
                  <a:lnTo>
                    <a:pt x="42" y="83"/>
                  </a:lnTo>
                </a:path>
              </a:pathLst>
            </a:custGeom>
            <a:noFill/>
            <a:ln w="31448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215" name="Freeform 167"/>
            <xdr:cNvSpPr>
              <a:spLocks/>
            </xdr:cNvSpPr>
          </xdr:nvSpPr>
          <xdr:spPr bwMode="auto">
            <a:xfrm>
              <a:off x="627" y="3546"/>
              <a:ext cx="45" cy="84"/>
            </a:xfrm>
            <a:custGeom>
              <a:avLst/>
              <a:gdLst>
                <a:gd name="T0" fmla="*/ 44 w 45"/>
                <a:gd name="T1" fmla="*/ 0 h 84"/>
                <a:gd name="T2" fmla="*/ 41 w 45"/>
                <a:gd name="T3" fmla="*/ 7 h 84"/>
                <a:gd name="T4" fmla="*/ 39 w 45"/>
                <a:gd name="T5" fmla="*/ 14 h 84"/>
                <a:gd name="T6" fmla="*/ 36 w 45"/>
                <a:gd name="T7" fmla="*/ 21 h 84"/>
                <a:gd name="T8" fmla="*/ 34 w 45"/>
                <a:gd name="T9" fmla="*/ 28 h 84"/>
                <a:gd name="T10" fmla="*/ 31 w 45"/>
                <a:gd name="T11" fmla="*/ 35 h 84"/>
                <a:gd name="T12" fmla="*/ 29 w 45"/>
                <a:gd name="T13" fmla="*/ 41 h 84"/>
                <a:gd name="T14" fmla="*/ 27 w 45"/>
                <a:gd name="T15" fmla="*/ 48 h 84"/>
                <a:gd name="T16" fmla="*/ 24 w 45"/>
                <a:gd name="T17" fmla="*/ 53 h 84"/>
                <a:gd name="T18" fmla="*/ 22 w 45"/>
                <a:gd name="T19" fmla="*/ 59 h 84"/>
                <a:gd name="T20" fmla="*/ 20 w 45"/>
                <a:gd name="T21" fmla="*/ 63 h 84"/>
                <a:gd name="T22" fmla="*/ 17 w 45"/>
                <a:gd name="T23" fmla="*/ 68 h 84"/>
                <a:gd name="T24" fmla="*/ 15 w 45"/>
                <a:gd name="T25" fmla="*/ 71 h 84"/>
                <a:gd name="T26" fmla="*/ 13 w 45"/>
                <a:gd name="T27" fmla="*/ 75 h 84"/>
                <a:gd name="T28" fmla="*/ 10 w 45"/>
                <a:gd name="T29" fmla="*/ 78 h 84"/>
                <a:gd name="T30" fmla="*/ 8 w 45"/>
                <a:gd name="T31" fmla="*/ 80 h 84"/>
                <a:gd name="T32" fmla="*/ 5 w 45"/>
                <a:gd name="T33" fmla="*/ 81 h 84"/>
                <a:gd name="T34" fmla="*/ 3 w 45"/>
                <a:gd name="T35" fmla="*/ 82 h 84"/>
                <a:gd name="T36" fmla="*/ 0 w 45"/>
                <a:gd name="T37" fmla="*/ 83 h 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45" h="84">
                  <a:moveTo>
                    <a:pt x="44" y="0"/>
                  </a:moveTo>
                  <a:lnTo>
                    <a:pt x="41" y="7"/>
                  </a:lnTo>
                  <a:lnTo>
                    <a:pt x="39" y="14"/>
                  </a:lnTo>
                  <a:lnTo>
                    <a:pt x="36" y="21"/>
                  </a:lnTo>
                  <a:lnTo>
                    <a:pt x="34" y="28"/>
                  </a:lnTo>
                  <a:lnTo>
                    <a:pt x="31" y="35"/>
                  </a:lnTo>
                  <a:lnTo>
                    <a:pt x="29" y="41"/>
                  </a:lnTo>
                  <a:lnTo>
                    <a:pt x="27" y="48"/>
                  </a:lnTo>
                  <a:lnTo>
                    <a:pt x="24" y="53"/>
                  </a:lnTo>
                  <a:lnTo>
                    <a:pt x="22" y="59"/>
                  </a:lnTo>
                  <a:lnTo>
                    <a:pt x="20" y="63"/>
                  </a:lnTo>
                  <a:lnTo>
                    <a:pt x="17" y="68"/>
                  </a:lnTo>
                  <a:lnTo>
                    <a:pt x="15" y="71"/>
                  </a:lnTo>
                  <a:lnTo>
                    <a:pt x="13" y="75"/>
                  </a:lnTo>
                  <a:lnTo>
                    <a:pt x="10" y="78"/>
                  </a:lnTo>
                  <a:lnTo>
                    <a:pt x="8" y="80"/>
                  </a:lnTo>
                  <a:lnTo>
                    <a:pt x="5" y="81"/>
                  </a:lnTo>
                  <a:lnTo>
                    <a:pt x="3" y="82"/>
                  </a:lnTo>
                  <a:lnTo>
                    <a:pt x="0" y="83"/>
                  </a:lnTo>
                </a:path>
              </a:pathLst>
            </a:custGeom>
            <a:noFill/>
            <a:ln w="31448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BBE0E3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2216" name="Freeform 168"/>
          <xdr:cNvSpPr>
            <a:spLocks/>
          </xdr:cNvSpPr>
        </xdr:nvSpPr>
        <xdr:spPr bwMode="auto">
          <a:xfrm flipV="1">
            <a:off x="4643" y="2362"/>
            <a:ext cx="197" cy="118"/>
          </a:xfrm>
          <a:custGeom>
            <a:avLst/>
            <a:gdLst>
              <a:gd name="T0" fmla="*/ 129 w 209"/>
              <a:gd name="T1" fmla="*/ 1 h 152"/>
              <a:gd name="T2" fmla="*/ 118 w 209"/>
              <a:gd name="T3" fmla="*/ 3 h 152"/>
              <a:gd name="T4" fmla="*/ 103 w 209"/>
              <a:gd name="T5" fmla="*/ 4 h 152"/>
              <a:gd name="T6" fmla="*/ 85 w 209"/>
              <a:gd name="T7" fmla="*/ 8 h 152"/>
              <a:gd name="T8" fmla="*/ 70 w 209"/>
              <a:gd name="T9" fmla="*/ 10 h 152"/>
              <a:gd name="T10" fmla="*/ 59 w 209"/>
              <a:gd name="T11" fmla="*/ 13 h 152"/>
              <a:gd name="T12" fmla="*/ 49 w 209"/>
              <a:gd name="T13" fmla="*/ 17 h 152"/>
              <a:gd name="T14" fmla="*/ 36 w 209"/>
              <a:gd name="T15" fmla="*/ 24 h 152"/>
              <a:gd name="T16" fmla="*/ 26 w 209"/>
              <a:gd name="T17" fmla="*/ 31 h 152"/>
              <a:gd name="T18" fmla="*/ 16 w 209"/>
              <a:gd name="T19" fmla="*/ 38 h 152"/>
              <a:gd name="T20" fmla="*/ 10 w 209"/>
              <a:gd name="T21" fmla="*/ 45 h 152"/>
              <a:gd name="T22" fmla="*/ 7 w 209"/>
              <a:gd name="T23" fmla="*/ 50 h 152"/>
              <a:gd name="T24" fmla="*/ 5 w 209"/>
              <a:gd name="T25" fmla="*/ 56 h 152"/>
              <a:gd name="T26" fmla="*/ 2 w 209"/>
              <a:gd name="T27" fmla="*/ 62 h 152"/>
              <a:gd name="T28" fmla="*/ 1 w 209"/>
              <a:gd name="T29" fmla="*/ 68 h 152"/>
              <a:gd name="T30" fmla="*/ 0 w 209"/>
              <a:gd name="T31" fmla="*/ 75 h 152"/>
              <a:gd name="T32" fmla="*/ 1 w 209"/>
              <a:gd name="T33" fmla="*/ 82 h 152"/>
              <a:gd name="T34" fmla="*/ 3 w 209"/>
              <a:gd name="T35" fmla="*/ 90 h 152"/>
              <a:gd name="T36" fmla="*/ 7 w 209"/>
              <a:gd name="T37" fmla="*/ 98 h 152"/>
              <a:gd name="T38" fmla="*/ 11 w 209"/>
              <a:gd name="T39" fmla="*/ 106 h 152"/>
              <a:gd name="T40" fmla="*/ 14 w 209"/>
              <a:gd name="T41" fmla="*/ 111 h 152"/>
              <a:gd name="T42" fmla="*/ 18 w 209"/>
              <a:gd name="T43" fmla="*/ 117 h 152"/>
              <a:gd name="T44" fmla="*/ 28 w 209"/>
              <a:gd name="T45" fmla="*/ 125 h 152"/>
              <a:gd name="T46" fmla="*/ 41 w 209"/>
              <a:gd name="T47" fmla="*/ 134 h 152"/>
              <a:gd name="T48" fmla="*/ 55 w 209"/>
              <a:gd name="T49" fmla="*/ 139 h 152"/>
              <a:gd name="T50" fmla="*/ 67 w 209"/>
              <a:gd name="T51" fmla="*/ 144 h 152"/>
              <a:gd name="T52" fmla="*/ 79 w 209"/>
              <a:gd name="T53" fmla="*/ 147 h 152"/>
              <a:gd name="T54" fmla="*/ 92 w 209"/>
              <a:gd name="T55" fmla="*/ 150 h 152"/>
              <a:gd name="T56" fmla="*/ 109 w 209"/>
              <a:gd name="T57" fmla="*/ 151 h 152"/>
              <a:gd name="T58" fmla="*/ 127 w 209"/>
              <a:gd name="T59" fmla="*/ 151 h 152"/>
              <a:gd name="T60" fmla="*/ 144 w 209"/>
              <a:gd name="T61" fmla="*/ 151 h 152"/>
              <a:gd name="T62" fmla="*/ 159 w 209"/>
              <a:gd name="T63" fmla="*/ 151 h 152"/>
              <a:gd name="T64" fmla="*/ 168 w 209"/>
              <a:gd name="T65" fmla="*/ 150 h 152"/>
              <a:gd name="T66" fmla="*/ 177 w 209"/>
              <a:gd name="T67" fmla="*/ 149 h 152"/>
              <a:gd name="T68" fmla="*/ 188 w 209"/>
              <a:gd name="T69" fmla="*/ 145 h 152"/>
              <a:gd name="T70" fmla="*/ 196 w 209"/>
              <a:gd name="T71" fmla="*/ 142 h 152"/>
              <a:gd name="T72" fmla="*/ 204 w 209"/>
              <a:gd name="T73" fmla="*/ 137 h 152"/>
              <a:gd name="T74" fmla="*/ 208 w 209"/>
              <a:gd name="T75" fmla="*/ 132 h 152"/>
              <a:gd name="T76" fmla="*/ 208 w 209"/>
              <a:gd name="T77" fmla="*/ 129 h 152"/>
              <a:gd name="T78" fmla="*/ 207 w 209"/>
              <a:gd name="T79" fmla="*/ 124 h 152"/>
              <a:gd name="T80" fmla="*/ 206 w 209"/>
              <a:gd name="T81" fmla="*/ 121 h 152"/>
              <a:gd name="T82" fmla="*/ 203 w 209"/>
              <a:gd name="T83" fmla="*/ 118 h 152"/>
              <a:gd name="T84" fmla="*/ 201 w 209"/>
              <a:gd name="T85" fmla="*/ 114 h 152"/>
              <a:gd name="T86" fmla="*/ 190 w 209"/>
              <a:gd name="T87" fmla="*/ 108 h 152"/>
              <a:gd name="T88" fmla="*/ 176 w 209"/>
              <a:gd name="T89" fmla="*/ 104 h 152"/>
              <a:gd name="T90" fmla="*/ 160 w 209"/>
              <a:gd name="T91" fmla="*/ 103 h 152"/>
              <a:gd name="T92" fmla="*/ 145 w 209"/>
              <a:gd name="T93" fmla="*/ 102 h 152"/>
              <a:gd name="T94" fmla="*/ 131 w 209"/>
              <a:gd name="T95" fmla="*/ 102 h 1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209" h="152">
                <a:moveTo>
                  <a:pt x="131" y="0"/>
                </a:moveTo>
                <a:lnTo>
                  <a:pt x="131" y="1"/>
                </a:lnTo>
                <a:lnTo>
                  <a:pt x="129" y="1"/>
                </a:lnTo>
                <a:lnTo>
                  <a:pt x="126" y="2"/>
                </a:lnTo>
                <a:lnTo>
                  <a:pt x="123" y="2"/>
                </a:lnTo>
                <a:lnTo>
                  <a:pt x="118" y="3"/>
                </a:lnTo>
                <a:lnTo>
                  <a:pt x="114" y="3"/>
                </a:lnTo>
                <a:lnTo>
                  <a:pt x="108" y="4"/>
                </a:lnTo>
                <a:lnTo>
                  <a:pt x="103" y="4"/>
                </a:lnTo>
                <a:lnTo>
                  <a:pt x="97" y="5"/>
                </a:lnTo>
                <a:lnTo>
                  <a:pt x="91" y="7"/>
                </a:lnTo>
                <a:lnTo>
                  <a:pt x="85" y="8"/>
                </a:lnTo>
                <a:lnTo>
                  <a:pt x="80" y="8"/>
                </a:lnTo>
                <a:lnTo>
                  <a:pt x="75" y="9"/>
                </a:lnTo>
                <a:lnTo>
                  <a:pt x="70" y="10"/>
                </a:lnTo>
                <a:lnTo>
                  <a:pt x="66" y="11"/>
                </a:lnTo>
                <a:lnTo>
                  <a:pt x="63" y="11"/>
                </a:lnTo>
                <a:lnTo>
                  <a:pt x="59" y="13"/>
                </a:lnTo>
                <a:lnTo>
                  <a:pt x="56" y="14"/>
                </a:lnTo>
                <a:lnTo>
                  <a:pt x="52" y="16"/>
                </a:lnTo>
                <a:lnTo>
                  <a:pt x="49" y="17"/>
                </a:lnTo>
                <a:lnTo>
                  <a:pt x="45" y="20"/>
                </a:lnTo>
                <a:lnTo>
                  <a:pt x="41" y="21"/>
                </a:lnTo>
                <a:lnTo>
                  <a:pt x="36" y="24"/>
                </a:lnTo>
                <a:lnTo>
                  <a:pt x="34" y="25"/>
                </a:lnTo>
                <a:lnTo>
                  <a:pt x="29" y="28"/>
                </a:lnTo>
                <a:lnTo>
                  <a:pt x="26" y="31"/>
                </a:lnTo>
                <a:lnTo>
                  <a:pt x="22" y="33"/>
                </a:lnTo>
                <a:lnTo>
                  <a:pt x="19" y="35"/>
                </a:lnTo>
                <a:lnTo>
                  <a:pt x="16" y="38"/>
                </a:lnTo>
                <a:lnTo>
                  <a:pt x="13" y="41"/>
                </a:lnTo>
                <a:lnTo>
                  <a:pt x="11" y="43"/>
                </a:lnTo>
                <a:lnTo>
                  <a:pt x="10" y="45"/>
                </a:lnTo>
                <a:lnTo>
                  <a:pt x="9" y="47"/>
                </a:lnTo>
                <a:lnTo>
                  <a:pt x="8" y="49"/>
                </a:lnTo>
                <a:lnTo>
                  <a:pt x="7" y="50"/>
                </a:lnTo>
                <a:lnTo>
                  <a:pt x="7" y="51"/>
                </a:lnTo>
                <a:lnTo>
                  <a:pt x="6" y="54"/>
                </a:lnTo>
                <a:lnTo>
                  <a:pt x="5" y="56"/>
                </a:lnTo>
                <a:lnTo>
                  <a:pt x="4" y="58"/>
                </a:lnTo>
                <a:lnTo>
                  <a:pt x="4" y="59"/>
                </a:lnTo>
                <a:lnTo>
                  <a:pt x="2" y="62"/>
                </a:lnTo>
                <a:lnTo>
                  <a:pt x="2" y="64"/>
                </a:lnTo>
                <a:lnTo>
                  <a:pt x="1" y="66"/>
                </a:lnTo>
                <a:lnTo>
                  <a:pt x="1" y="68"/>
                </a:lnTo>
                <a:lnTo>
                  <a:pt x="0" y="71"/>
                </a:lnTo>
                <a:lnTo>
                  <a:pt x="0" y="72"/>
                </a:lnTo>
                <a:lnTo>
                  <a:pt x="0" y="75"/>
                </a:lnTo>
                <a:lnTo>
                  <a:pt x="0" y="76"/>
                </a:lnTo>
                <a:lnTo>
                  <a:pt x="0" y="79"/>
                </a:lnTo>
                <a:lnTo>
                  <a:pt x="1" y="82"/>
                </a:lnTo>
                <a:lnTo>
                  <a:pt x="1" y="85"/>
                </a:lnTo>
                <a:lnTo>
                  <a:pt x="2" y="88"/>
                </a:lnTo>
                <a:lnTo>
                  <a:pt x="3" y="90"/>
                </a:lnTo>
                <a:lnTo>
                  <a:pt x="4" y="94"/>
                </a:lnTo>
                <a:lnTo>
                  <a:pt x="6" y="96"/>
                </a:lnTo>
                <a:lnTo>
                  <a:pt x="7" y="98"/>
                </a:lnTo>
                <a:lnTo>
                  <a:pt x="8" y="101"/>
                </a:lnTo>
                <a:lnTo>
                  <a:pt x="9" y="103"/>
                </a:lnTo>
                <a:lnTo>
                  <a:pt x="11" y="106"/>
                </a:lnTo>
                <a:lnTo>
                  <a:pt x="12" y="107"/>
                </a:lnTo>
                <a:lnTo>
                  <a:pt x="13" y="109"/>
                </a:lnTo>
                <a:lnTo>
                  <a:pt x="14" y="111"/>
                </a:lnTo>
                <a:lnTo>
                  <a:pt x="16" y="112"/>
                </a:lnTo>
                <a:lnTo>
                  <a:pt x="17" y="114"/>
                </a:lnTo>
                <a:lnTo>
                  <a:pt x="18" y="117"/>
                </a:lnTo>
                <a:lnTo>
                  <a:pt x="22" y="120"/>
                </a:lnTo>
                <a:lnTo>
                  <a:pt x="24" y="122"/>
                </a:lnTo>
                <a:lnTo>
                  <a:pt x="28" y="125"/>
                </a:lnTo>
                <a:lnTo>
                  <a:pt x="32" y="128"/>
                </a:lnTo>
                <a:lnTo>
                  <a:pt x="36" y="130"/>
                </a:lnTo>
                <a:lnTo>
                  <a:pt x="41" y="134"/>
                </a:lnTo>
                <a:lnTo>
                  <a:pt x="46" y="135"/>
                </a:lnTo>
                <a:lnTo>
                  <a:pt x="50" y="138"/>
                </a:lnTo>
                <a:lnTo>
                  <a:pt x="55" y="139"/>
                </a:lnTo>
                <a:lnTo>
                  <a:pt x="59" y="141"/>
                </a:lnTo>
                <a:lnTo>
                  <a:pt x="64" y="143"/>
                </a:lnTo>
                <a:lnTo>
                  <a:pt x="67" y="144"/>
                </a:lnTo>
                <a:lnTo>
                  <a:pt x="72" y="146"/>
                </a:lnTo>
                <a:lnTo>
                  <a:pt x="75" y="147"/>
                </a:lnTo>
                <a:lnTo>
                  <a:pt x="79" y="147"/>
                </a:lnTo>
                <a:lnTo>
                  <a:pt x="83" y="148"/>
                </a:lnTo>
                <a:lnTo>
                  <a:pt x="87" y="149"/>
                </a:lnTo>
                <a:lnTo>
                  <a:pt x="92" y="150"/>
                </a:lnTo>
                <a:lnTo>
                  <a:pt x="98" y="150"/>
                </a:lnTo>
                <a:lnTo>
                  <a:pt x="103" y="151"/>
                </a:lnTo>
                <a:lnTo>
                  <a:pt x="109" y="151"/>
                </a:lnTo>
                <a:lnTo>
                  <a:pt x="115" y="151"/>
                </a:lnTo>
                <a:lnTo>
                  <a:pt x="121" y="151"/>
                </a:lnTo>
                <a:lnTo>
                  <a:pt x="127" y="151"/>
                </a:lnTo>
                <a:lnTo>
                  <a:pt x="133" y="151"/>
                </a:lnTo>
                <a:lnTo>
                  <a:pt x="138" y="151"/>
                </a:lnTo>
                <a:lnTo>
                  <a:pt x="144" y="151"/>
                </a:lnTo>
                <a:lnTo>
                  <a:pt x="149" y="151"/>
                </a:lnTo>
                <a:lnTo>
                  <a:pt x="155" y="151"/>
                </a:lnTo>
                <a:lnTo>
                  <a:pt x="159" y="151"/>
                </a:lnTo>
                <a:lnTo>
                  <a:pt x="164" y="150"/>
                </a:lnTo>
                <a:lnTo>
                  <a:pt x="166" y="150"/>
                </a:lnTo>
                <a:lnTo>
                  <a:pt x="168" y="150"/>
                </a:lnTo>
                <a:lnTo>
                  <a:pt x="171" y="150"/>
                </a:lnTo>
                <a:lnTo>
                  <a:pt x="174" y="149"/>
                </a:lnTo>
                <a:lnTo>
                  <a:pt x="177" y="149"/>
                </a:lnTo>
                <a:lnTo>
                  <a:pt x="180" y="148"/>
                </a:lnTo>
                <a:lnTo>
                  <a:pt x="183" y="146"/>
                </a:lnTo>
                <a:lnTo>
                  <a:pt x="188" y="145"/>
                </a:lnTo>
                <a:lnTo>
                  <a:pt x="191" y="144"/>
                </a:lnTo>
                <a:lnTo>
                  <a:pt x="194" y="143"/>
                </a:lnTo>
                <a:lnTo>
                  <a:pt x="196" y="142"/>
                </a:lnTo>
                <a:lnTo>
                  <a:pt x="200" y="140"/>
                </a:lnTo>
                <a:lnTo>
                  <a:pt x="202" y="139"/>
                </a:lnTo>
                <a:lnTo>
                  <a:pt x="204" y="137"/>
                </a:lnTo>
                <a:lnTo>
                  <a:pt x="206" y="136"/>
                </a:lnTo>
                <a:lnTo>
                  <a:pt x="208" y="132"/>
                </a:lnTo>
                <a:lnTo>
                  <a:pt x="208" y="132"/>
                </a:lnTo>
                <a:lnTo>
                  <a:pt x="208" y="131"/>
                </a:lnTo>
                <a:lnTo>
                  <a:pt x="208" y="130"/>
                </a:lnTo>
                <a:lnTo>
                  <a:pt x="208" y="129"/>
                </a:lnTo>
                <a:lnTo>
                  <a:pt x="207" y="127"/>
                </a:lnTo>
                <a:lnTo>
                  <a:pt x="207" y="126"/>
                </a:lnTo>
                <a:lnTo>
                  <a:pt x="207" y="124"/>
                </a:lnTo>
                <a:lnTo>
                  <a:pt x="207" y="123"/>
                </a:lnTo>
                <a:lnTo>
                  <a:pt x="206" y="122"/>
                </a:lnTo>
                <a:lnTo>
                  <a:pt x="206" y="121"/>
                </a:lnTo>
                <a:lnTo>
                  <a:pt x="204" y="120"/>
                </a:lnTo>
                <a:lnTo>
                  <a:pt x="204" y="118"/>
                </a:lnTo>
                <a:lnTo>
                  <a:pt x="203" y="118"/>
                </a:lnTo>
                <a:lnTo>
                  <a:pt x="203" y="116"/>
                </a:lnTo>
                <a:lnTo>
                  <a:pt x="201" y="115"/>
                </a:lnTo>
                <a:lnTo>
                  <a:pt x="201" y="114"/>
                </a:lnTo>
                <a:lnTo>
                  <a:pt x="197" y="112"/>
                </a:lnTo>
                <a:lnTo>
                  <a:pt x="194" y="110"/>
                </a:lnTo>
                <a:lnTo>
                  <a:pt x="190" y="108"/>
                </a:lnTo>
                <a:lnTo>
                  <a:pt x="186" y="106"/>
                </a:lnTo>
                <a:lnTo>
                  <a:pt x="180" y="106"/>
                </a:lnTo>
                <a:lnTo>
                  <a:pt x="176" y="104"/>
                </a:lnTo>
                <a:lnTo>
                  <a:pt x="170" y="104"/>
                </a:lnTo>
                <a:lnTo>
                  <a:pt x="166" y="103"/>
                </a:lnTo>
                <a:lnTo>
                  <a:pt x="160" y="103"/>
                </a:lnTo>
                <a:lnTo>
                  <a:pt x="155" y="103"/>
                </a:lnTo>
                <a:lnTo>
                  <a:pt x="149" y="103"/>
                </a:lnTo>
                <a:lnTo>
                  <a:pt x="145" y="102"/>
                </a:lnTo>
                <a:lnTo>
                  <a:pt x="139" y="102"/>
                </a:lnTo>
                <a:lnTo>
                  <a:pt x="135" y="102"/>
                </a:lnTo>
                <a:lnTo>
                  <a:pt x="131" y="102"/>
                </a:lnTo>
                <a:lnTo>
                  <a:pt x="128" y="101"/>
                </a:lnTo>
              </a:path>
            </a:pathLst>
          </a:custGeom>
          <a:noFill/>
          <a:ln w="3810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17" name="Freeform 169"/>
          <xdr:cNvSpPr>
            <a:spLocks/>
          </xdr:cNvSpPr>
        </xdr:nvSpPr>
        <xdr:spPr bwMode="auto">
          <a:xfrm flipV="1">
            <a:off x="4637" y="2284"/>
            <a:ext cx="197" cy="118"/>
          </a:xfrm>
          <a:custGeom>
            <a:avLst/>
            <a:gdLst>
              <a:gd name="T0" fmla="*/ 129 w 209"/>
              <a:gd name="T1" fmla="*/ 1 h 153"/>
              <a:gd name="T2" fmla="*/ 118 w 209"/>
              <a:gd name="T3" fmla="*/ 3 h 153"/>
              <a:gd name="T4" fmla="*/ 103 w 209"/>
              <a:gd name="T5" fmla="*/ 4 h 153"/>
              <a:gd name="T6" fmla="*/ 85 w 209"/>
              <a:gd name="T7" fmla="*/ 8 h 153"/>
              <a:gd name="T8" fmla="*/ 70 w 209"/>
              <a:gd name="T9" fmla="*/ 10 h 153"/>
              <a:gd name="T10" fmla="*/ 59 w 209"/>
              <a:gd name="T11" fmla="*/ 13 h 153"/>
              <a:gd name="T12" fmla="*/ 49 w 209"/>
              <a:gd name="T13" fmla="*/ 17 h 153"/>
              <a:gd name="T14" fmla="*/ 36 w 209"/>
              <a:gd name="T15" fmla="*/ 23 h 153"/>
              <a:gd name="T16" fmla="*/ 25 w 209"/>
              <a:gd name="T17" fmla="*/ 30 h 153"/>
              <a:gd name="T18" fmla="*/ 15 w 209"/>
              <a:gd name="T19" fmla="*/ 37 h 153"/>
              <a:gd name="T20" fmla="*/ 10 w 209"/>
              <a:gd name="T21" fmla="*/ 44 h 153"/>
              <a:gd name="T22" fmla="*/ 6 w 209"/>
              <a:gd name="T23" fmla="*/ 50 h 153"/>
              <a:gd name="T24" fmla="*/ 5 w 209"/>
              <a:gd name="T25" fmla="*/ 56 h 153"/>
              <a:gd name="T26" fmla="*/ 2 w 209"/>
              <a:gd name="T27" fmla="*/ 62 h 153"/>
              <a:gd name="T28" fmla="*/ 0 w 209"/>
              <a:gd name="T29" fmla="*/ 67 h 153"/>
              <a:gd name="T30" fmla="*/ 0 w 209"/>
              <a:gd name="T31" fmla="*/ 74 h 153"/>
              <a:gd name="T32" fmla="*/ 0 w 209"/>
              <a:gd name="T33" fmla="*/ 81 h 153"/>
              <a:gd name="T34" fmla="*/ 2 w 209"/>
              <a:gd name="T35" fmla="*/ 90 h 153"/>
              <a:gd name="T36" fmla="*/ 7 w 209"/>
              <a:gd name="T37" fmla="*/ 97 h 153"/>
              <a:gd name="T38" fmla="*/ 10 w 209"/>
              <a:gd name="T39" fmla="*/ 105 h 153"/>
              <a:gd name="T40" fmla="*/ 14 w 209"/>
              <a:gd name="T41" fmla="*/ 111 h 153"/>
              <a:gd name="T42" fmla="*/ 18 w 209"/>
              <a:gd name="T43" fmla="*/ 117 h 153"/>
              <a:gd name="T44" fmla="*/ 28 w 209"/>
              <a:gd name="T45" fmla="*/ 125 h 153"/>
              <a:gd name="T46" fmla="*/ 40 w 209"/>
              <a:gd name="T47" fmla="*/ 133 h 153"/>
              <a:gd name="T48" fmla="*/ 54 w 209"/>
              <a:gd name="T49" fmla="*/ 139 h 153"/>
              <a:gd name="T50" fmla="*/ 67 w 209"/>
              <a:gd name="T51" fmla="*/ 144 h 153"/>
              <a:gd name="T52" fmla="*/ 79 w 209"/>
              <a:gd name="T53" fmla="*/ 147 h 153"/>
              <a:gd name="T54" fmla="*/ 92 w 209"/>
              <a:gd name="T55" fmla="*/ 150 h 153"/>
              <a:gd name="T56" fmla="*/ 109 w 209"/>
              <a:gd name="T57" fmla="*/ 152 h 153"/>
              <a:gd name="T58" fmla="*/ 127 w 209"/>
              <a:gd name="T59" fmla="*/ 152 h 153"/>
              <a:gd name="T60" fmla="*/ 144 w 209"/>
              <a:gd name="T61" fmla="*/ 152 h 153"/>
              <a:gd name="T62" fmla="*/ 158 w 209"/>
              <a:gd name="T63" fmla="*/ 151 h 153"/>
              <a:gd name="T64" fmla="*/ 168 w 209"/>
              <a:gd name="T65" fmla="*/ 150 h 153"/>
              <a:gd name="T66" fmla="*/ 177 w 209"/>
              <a:gd name="T67" fmla="*/ 149 h 153"/>
              <a:gd name="T68" fmla="*/ 188 w 209"/>
              <a:gd name="T69" fmla="*/ 145 h 153"/>
              <a:gd name="T70" fmla="*/ 196 w 209"/>
              <a:gd name="T71" fmla="*/ 141 h 153"/>
              <a:gd name="T72" fmla="*/ 204 w 209"/>
              <a:gd name="T73" fmla="*/ 137 h 153"/>
              <a:gd name="T74" fmla="*/ 207 w 209"/>
              <a:gd name="T75" fmla="*/ 133 h 153"/>
              <a:gd name="T76" fmla="*/ 208 w 209"/>
              <a:gd name="T77" fmla="*/ 129 h 153"/>
              <a:gd name="T78" fmla="*/ 207 w 209"/>
              <a:gd name="T79" fmla="*/ 124 h 153"/>
              <a:gd name="T80" fmla="*/ 205 w 209"/>
              <a:gd name="T81" fmla="*/ 121 h 153"/>
              <a:gd name="T82" fmla="*/ 202 w 209"/>
              <a:gd name="T83" fmla="*/ 117 h 153"/>
              <a:gd name="T84" fmla="*/ 201 w 209"/>
              <a:gd name="T85" fmla="*/ 114 h 153"/>
              <a:gd name="T86" fmla="*/ 189 w 209"/>
              <a:gd name="T87" fmla="*/ 109 h 153"/>
              <a:gd name="T88" fmla="*/ 175 w 209"/>
              <a:gd name="T89" fmla="*/ 104 h 153"/>
              <a:gd name="T90" fmla="*/ 160 w 209"/>
              <a:gd name="T91" fmla="*/ 103 h 153"/>
              <a:gd name="T92" fmla="*/ 144 w 209"/>
              <a:gd name="T93" fmla="*/ 102 h 153"/>
              <a:gd name="T94" fmla="*/ 130 w 209"/>
              <a:gd name="T95" fmla="*/ 102 h 1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209" h="153">
                <a:moveTo>
                  <a:pt x="131" y="0"/>
                </a:moveTo>
                <a:lnTo>
                  <a:pt x="130" y="1"/>
                </a:lnTo>
                <a:lnTo>
                  <a:pt x="129" y="1"/>
                </a:lnTo>
                <a:lnTo>
                  <a:pt x="125" y="2"/>
                </a:lnTo>
                <a:lnTo>
                  <a:pt x="123" y="2"/>
                </a:lnTo>
                <a:lnTo>
                  <a:pt x="118" y="3"/>
                </a:lnTo>
                <a:lnTo>
                  <a:pt x="113" y="3"/>
                </a:lnTo>
                <a:lnTo>
                  <a:pt x="108" y="4"/>
                </a:lnTo>
                <a:lnTo>
                  <a:pt x="103" y="4"/>
                </a:lnTo>
                <a:lnTo>
                  <a:pt x="97" y="5"/>
                </a:lnTo>
                <a:lnTo>
                  <a:pt x="91" y="6"/>
                </a:lnTo>
                <a:lnTo>
                  <a:pt x="85" y="8"/>
                </a:lnTo>
                <a:lnTo>
                  <a:pt x="80" y="8"/>
                </a:lnTo>
                <a:lnTo>
                  <a:pt x="75" y="9"/>
                </a:lnTo>
                <a:lnTo>
                  <a:pt x="70" y="10"/>
                </a:lnTo>
                <a:lnTo>
                  <a:pt x="66" y="11"/>
                </a:lnTo>
                <a:lnTo>
                  <a:pt x="63" y="11"/>
                </a:lnTo>
                <a:lnTo>
                  <a:pt x="59" y="13"/>
                </a:lnTo>
                <a:lnTo>
                  <a:pt x="56" y="14"/>
                </a:lnTo>
                <a:lnTo>
                  <a:pt x="52" y="16"/>
                </a:lnTo>
                <a:lnTo>
                  <a:pt x="49" y="17"/>
                </a:lnTo>
                <a:lnTo>
                  <a:pt x="44" y="20"/>
                </a:lnTo>
                <a:lnTo>
                  <a:pt x="40" y="22"/>
                </a:lnTo>
                <a:lnTo>
                  <a:pt x="36" y="23"/>
                </a:lnTo>
                <a:lnTo>
                  <a:pt x="33" y="25"/>
                </a:lnTo>
                <a:lnTo>
                  <a:pt x="29" y="28"/>
                </a:lnTo>
                <a:lnTo>
                  <a:pt x="25" y="30"/>
                </a:lnTo>
                <a:lnTo>
                  <a:pt x="21" y="33"/>
                </a:lnTo>
                <a:lnTo>
                  <a:pt x="18" y="34"/>
                </a:lnTo>
                <a:lnTo>
                  <a:pt x="15" y="37"/>
                </a:lnTo>
                <a:lnTo>
                  <a:pt x="12" y="40"/>
                </a:lnTo>
                <a:lnTo>
                  <a:pt x="10" y="43"/>
                </a:lnTo>
                <a:lnTo>
                  <a:pt x="10" y="44"/>
                </a:lnTo>
                <a:lnTo>
                  <a:pt x="8" y="47"/>
                </a:lnTo>
                <a:lnTo>
                  <a:pt x="8" y="48"/>
                </a:lnTo>
                <a:lnTo>
                  <a:pt x="6" y="50"/>
                </a:lnTo>
                <a:lnTo>
                  <a:pt x="6" y="51"/>
                </a:lnTo>
                <a:lnTo>
                  <a:pt x="5" y="55"/>
                </a:lnTo>
                <a:lnTo>
                  <a:pt x="5" y="56"/>
                </a:lnTo>
                <a:lnTo>
                  <a:pt x="3" y="57"/>
                </a:lnTo>
                <a:lnTo>
                  <a:pt x="3" y="59"/>
                </a:lnTo>
                <a:lnTo>
                  <a:pt x="2" y="62"/>
                </a:lnTo>
                <a:lnTo>
                  <a:pt x="2" y="63"/>
                </a:lnTo>
                <a:lnTo>
                  <a:pt x="0" y="66"/>
                </a:lnTo>
                <a:lnTo>
                  <a:pt x="0" y="67"/>
                </a:lnTo>
                <a:lnTo>
                  <a:pt x="0" y="70"/>
                </a:lnTo>
                <a:lnTo>
                  <a:pt x="0" y="72"/>
                </a:lnTo>
                <a:lnTo>
                  <a:pt x="0" y="74"/>
                </a:lnTo>
                <a:lnTo>
                  <a:pt x="0" y="76"/>
                </a:lnTo>
                <a:lnTo>
                  <a:pt x="0" y="79"/>
                </a:lnTo>
                <a:lnTo>
                  <a:pt x="0" y="81"/>
                </a:lnTo>
                <a:lnTo>
                  <a:pt x="0" y="84"/>
                </a:lnTo>
                <a:lnTo>
                  <a:pt x="2" y="87"/>
                </a:lnTo>
                <a:lnTo>
                  <a:pt x="2" y="90"/>
                </a:lnTo>
                <a:lnTo>
                  <a:pt x="4" y="93"/>
                </a:lnTo>
                <a:lnTo>
                  <a:pt x="5" y="96"/>
                </a:lnTo>
                <a:lnTo>
                  <a:pt x="7" y="97"/>
                </a:lnTo>
                <a:lnTo>
                  <a:pt x="7" y="100"/>
                </a:lnTo>
                <a:lnTo>
                  <a:pt x="9" y="103"/>
                </a:lnTo>
                <a:lnTo>
                  <a:pt x="10" y="105"/>
                </a:lnTo>
                <a:lnTo>
                  <a:pt x="12" y="107"/>
                </a:lnTo>
                <a:lnTo>
                  <a:pt x="12" y="109"/>
                </a:lnTo>
                <a:lnTo>
                  <a:pt x="14" y="111"/>
                </a:lnTo>
                <a:lnTo>
                  <a:pt x="15" y="112"/>
                </a:lnTo>
                <a:lnTo>
                  <a:pt x="16" y="114"/>
                </a:lnTo>
                <a:lnTo>
                  <a:pt x="18" y="117"/>
                </a:lnTo>
                <a:lnTo>
                  <a:pt x="21" y="119"/>
                </a:lnTo>
                <a:lnTo>
                  <a:pt x="24" y="123"/>
                </a:lnTo>
                <a:lnTo>
                  <a:pt x="28" y="125"/>
                </a:lnTo>
                <a:lnTo>
                  <a:pt x="32" y="128"/>
                </a:lnTo>
                <a:lnTo>
                  <a:pt x="36" y="130"/>
                </a:lnTo>
                <a:lnTo>
                  <a:pt x="40" y="133"/>
                </a:lnTo>
                <a:lnTo>
                  <a:pt x="45" y="135"/>
                </a:lnTo>
                <a:lnTo>
                  <a:pt x="50" y="137"/>
                </a:lnTo>
                <a:lnTo>
                  <a:pt x="54" y="139"/>
                </a:lnTo>
                <a:lnTo>
                  <a:pt x="59" y="141"/>
                </a:lnTo>
                <a:lnTo>
                  <a:pt x="64" y="142"/>
                </a:lnTo>
                <a:lnTo>
                  <a:pt x="67" y="144"/>
                </a:lnTo>
                <a:lnTo>
                  <a:pt x="71" y="145"/>
                </a:lnTo>
                <a:lnTo>
                  <a:pt x="75" y="147"/>
                </a:lnTo>
                <a:lnTo>
                  <a:pt x="79" y="147"/>
                </a:lnTo>
                <a:lnTo>
                  <a:pt x="83" y="148"/>
                </a:lnTo>
                <a:lnTo>
                  <a:pt x="87" y="149"/>
                </a:lnTo>
                <a:lnTo>
                  <a:pt x="92" y="150"/>
                </a:lnTo>
                <a:lnTo>
                  <a:pt x="97" y="150"/>
                </a:lnTo>
                <a:lnTo>
                  <a:pt x="103" y="152"/>
                </a:lnTo>
                <a:lnTo>
                  <a:pt x="109" y="152"/>
                </a:lnTo>
                <a:lnTo>
                  <a:pt x="115" y="152"/>
                </a:lnTo>
                <a:lnTo>
                  <a:pt x="121" y="152"/>
                </a:lnTo>
                <a:lnTo>
                  <a:pt x="127" y="152"/>
                </a:lnTo>
                <a:lnTo>
                  <a:pt x="132" y="152"/>
                </a:lnTo>
                <a:lnTo>
                  <a:pt x="138" y="152"/>
                </a:lnTo>
                <a:lnTo>
                  <a:pt x="144" y="152"/>
                </a:lnTo>
                <a:lnTo>
                  <a:pt x="148" y="152"/>
                </a:lnTo>
                <a:lnTo>
                  <a:pt x="154" y="151"/>
                </a:lnTo>
                <a:lnTo>
                  <a:pt x="158" y="151"/>
                </a:lnTo>
                <a:lnTo>
                  <a:pt x="163" y="150"/>
                </a:lnTo>
                <a:lnTo>
                  <a:pt x="165" y="150"/>
                </a:lnTo>
                <a:lnTo>
                  <a:pt x="168" y="150"/>
                </a:lnTo>
                <a:lnTo>
                  <a:pt x="171" y="150"/>
                </a:lnTo>
                <a:lnTo>
                  <a:pt x="174" y="149"/>
                </a:lnTo>
                <a:lnTo>
                  <a:pt x="177" y="149"/>
                </a:lnTo>
                <a:lnTo>
                  <a:pt x="180" y="147"/>
                </a:lnTo>
                <a:lnTo>
                  <a:pt x="183" y="146"/>
                </a:lnTo>
                <a:lnTo>
                  <a:pt x="188" y="145"/>
                </a:lnTo>
                <a:lnTo>
                  <a:pt x="190" y="144"/>
                </a:lnTo>
                <a:lnTo>
                  <a:pt x="193" y="143"/>
                </a:lnTo>
                <a:lnTo>
                  <a:pt x="196" y="141"/>
                </a:lnTo>
                <a:lnTo>
                  <a:pt x="200" y="140"/>
                </a:lnTo>
                <a:lnTo>
                  <a:pt x="201" y="138"/>
                </a:lnTo>
                <a:lnTo>
                  <a:pt x="204" y="137"/>
                </a:lnTo>
                <a:lnTo>
                  <a:pt x="205" y="135"/>
                </a:lnTo>
                <a:lnTo>
                  <a:pt x="207" y="133"/>
                </a:lnTo>
                <a:lnTo>
                  <a:pt x="207" y="133"/>
                </a:lnTo>
                <a:lnTo>
                  <a:pt x="207" y="131"/>
                </a:lnTo>
                <a:lnTo>
                  <a:pt x="207" y="130"/>
                </a:lnTo>
                <a:lnTo>
                  <a:pt x="208" y="129"/>
                </a:lnTo>
                <a:lnTo>
                  <a:pt x="207" y="127"/>
                </a:lnTo>
                <a:lnTo>
                  <a:pt x="207" y="126"/>
                </a:lnTo>
                <a:lnTo>
                  <a:pt x="207" y="124"/>
                </a:lnTo>
                <a:lnTo>
                  <a:pt x="207" y="123"/>
                </a:lnTo>
                <a:lnTo>
                  <a:pt x="205" y="123"/>
                </a:lnTo>
                <a:lnTo>
                  <a:pt x="205" y="121"/>
                </a:lnTo>
                <a:lnTo>
                  <a:pt x="204" y="119"/>
                </a:lnTo>
                <a:lnTo>
                  <a:pt x="204" y="118"/>
                </a:lnTo>
                <a:lnTo>
                  <a:pt x="202" y="117"/>
                </a:lnTo>
                <a:lnTo>
                  <a:pt x="202" y="116"/>
                </a:lnTo>
                <a:lnTo>
                  <a:pt x="201" y="115"/>
                </a:lnTo>
                <a:lnTo>
                  <a:pt x="201" y="114"/>
                </a:lnTo>
                <a:lnTo>
                  <a:pt x="197" y="112"/>
                </a:lnTo>
                <a:lnTo>
                  <a:pt x="194" y="110"/>
                </a:lnTo>
                <a:lnTo>
                  <a:pt x="189" y="109"/>
                </a:lnTo>
                <a:lnTo>
                  <a:pt x="186" y="106"/>
                </a:lnTo>
                <a:lnTo>
                  <a:pt x="180" y="105"/>
                </a:lnTo>
                <a:lnTo>
                  <a:pt x="175" y="104"/>
                </a:lnTo>
                <a:lnTo>
                  <a:pt x="170" y="104"/>
                </a:lnTo>
                <a:lnTo>
                  <a:pt x="165" y="103"/>
                </a:lnTo>
                <a:lnTo>
                  <a:pt x="160" y="103"/>
                </a:lnTo>
                <a:lnTo>
                  <a:pt x="154" y="103"/>
                </a:lnTo>
                <a:lnTo>
                  <a:pt x="148" y="103"/>
                </a:lnTo>
                <a:lnTo>
                  <a:pt x="144" y="102"/>
                </a:lnTo>
                <a:lnTo>
                  <a:pt x="139" y="102"/>
                </a:lnTo>
                <a:lnTo>
                  <a:pt x="134" y="102"/>
                </a:lnTo>
                <a:lnTo>
                  <a:pt x="130" y="102"/>
                </a:lnTo>
                <a:lnTo>
                  <a:pt x="127" y="102"/>
                </a:lnTo>
              </a:path>
            </a:pathLst>
          </a:custGeom>
          <a:noFill/>
          <a:ln w="3810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18" name="Freeform 170"/>
          <xdr:cNvSpPr>
            <a:spLocks/>
          </xdr:cNvSpPr>
        </xdr:nvSpPr>
        <xdr:spPr bwMode="auto">
          <a:xfrm flipV="1">
            <a:off x="4631" y="2207"/>
            <a:ext cx="197" cy="117"/>
          </a:xfrm>
          <a:custGeom>
            <a:avLst/>
            <a:gdLst>
              <a:gd name="T0" fmla="*/ 129 w 209"/>
              <a:gd name="T1" fmla="*/ 1 h 152"/>
              <a:gd name="T2" fmla="*/ 118 w 209"/>
              <a:gd name="T3" fmla="*/ 3 h 152"/>
              <a:gd name="T4" fmla="*/ 103 w 209"/>
              <a:gd name="T5" fmla="*/ 3 h 152"/>
              <a:gd name="T6" fmla="*/ 85 w 209"/>
              <a:gd name="T7" fmla="*/ 7 h 152"/>
              <a:gd name="T8" fmla="*/ 70 w 209"/>
              <a:gd name="T9" fmla="*/ 10 h 152"/>
              <a:gd name="T10" fmla="*/ 60 w 209"/>
              <a:gd name="T11" fmla="*/ 13 h 152"/>
              <a:gd name="T12" fmla="*/ 49 w 209"/>
              <a:gd name="T13" fmla="*/ 17 h 152"/>
              <a:gd name="T14" fmla="*/ 36 w 209"/>
              <a:gd name="T15" fmla="*/ 23 h 152"/>
              <a:gd name="T16" fmla="*/ 25 w 209"/>
              <a:gd name="T17" fmla="*/ 30 h 152"/>
              <a:gd name="T18" fmla="*/ 16 w 209"/>
              <a:gd name="T19" fmla="*/ 37 h 152"/>
              <a:gd name="T20" fmla="*/ 10 w 209"/>
              <a:gd name="T21" fmla="*/ 45 h 152"/>
              <a:gd name="T22" fmla="*/ 7 w 209"/>
              <a:gd name="T23" fmla="*/ 50 h 152"/>
              <a:gd name="T24" fmla="*/ 5 w 209"/>
              <a:gd name="T25" fmla="*/ 56 h 152"/>
              <a:gd name="T26" fmla="*/ 2 w 209"/>
              <a:gd name="T27" fmla="*/ 62 h 152"/>
              <a:gd name="T28" fmla="*/ 1 w 209"/>
              <a:gd name="T29" fmla="*/ 68 h 152"/>
              <a:gd name="T30" fmla="*/ 0 w 209"/>
              <a:gd name="T31" fmla="*/ 74 h 152"/>
              <a:gd name="T32" fmla="*/ 1 w 209"/>
              <a:gd name="T33" fmla="*/ 82 h 152"/>
              <a:gd name="T34" fmla="*/ 3 w 209"/>
              <a:gd name="T35" fmla="*/ 90 h 152"/>
              <a:gd name="T36" fmla="*/ 7 w 209"/>
              <a:gd name="T37" fmla="*/ 98 h 152"/>
              <a:gd name="T38" fmla="*/ 10 w 209"/>
              <a:gd name="T39" fmla="*/ 106 h 152"/>
              <a:gd name="T40" fmla="*/ 14 w 209"/>
              <a:gd name="T41" fmla="*/ 111 h 152"/>
              <a:gd name="T42" fmla="*/ 18 w 209"/>
              <a:gd name="T43" fmla="*/ 117 h 152"/>
              <a:gd name="T44" fmla="*/ 28 w 209"/>
              <a:gd name="T45" fmla="*/ 125 h 152"/>
              <a:gd name="T46" fmla="*/ 41 w 209"/>
              <a:gd name="T47" fmla="*/ 133 h 152"/>
              <a:gd name="T48" fmla="*/ 54 w 209"/>
              <a:gd name="T49" fmla="*/ 139 h 152"/>
              <a:gd name="T50" fmla="*/ 68 w 209"/>
              <a:gd name="T51" fmla="*/ 144 h 152"/>
              <a:gd name="T52" fmla="*/ 79 w 209"/>
              <a:gd name="T53" fmla="*/ 147 h 152"/>
              <a:gd name="T54" fmla="*/ 92 w 209"/>
              <a:gd name="T55" fmla="*/ 151 h 152"/>
              <a:gd name="T56" fmla="*/ 109 w 209"/>
              <a:gd name="T57" fmla="*/ 151 h 152"/>
              <a:gd name="T58" fmla="*/ 127 w 209"/>
              <a:gd name="T59" fmla="*/ 151 h 152"/>
              <a:gd name="T60" fmla="*/ 144 w 209"/>
              <a:gd name="T61" fmla="*/ 151 h 152"/>
              <a:gd name="T62" fmla="*/ 159 w 209"/>
              <a:gd name="T63" fmla="*/ 151 h 152"/>
              <a:gd name="T64" fmla="*/ 168 w 209"/>
              <a:gd name="T65" fmla="*/ 150 h 152"/>
              <a:gd name="T66" fmla="*/ 177 w 209"/>
              <a:gd name="T67" fmla="*/ 149 h 152"/>
              <a:gd name="T68" fmla="*/ 188 w 209"/>
              <a:gd name="T69" fmla="*/ 145 h 152"/>
              <a:gd name="T70" fmla="*/ 196 w 209"/>
              <a:gd name="T71" fmla="*/ 142 h 152"/>
              <a:gd name="T72" fmla="*/ 205 w 209"/>
              <a:gd name="T73" fmla="*/ 137 h 152"/>
              <a:gd name="T74" fmla="*/ 208 w 209"/>
              <a:gd name="T75" fmla="*/ 132 h 152"/>
              <a:gd name="T76" fmla="*/ 208 w 209"/>
              <a:gd name="T77" fmla="*/ 128 h 152"/>
              <a:gd name="T78" fmla="*/ 207 w 209"/>
              <a:gd name="T79" fmla="*/ 124 h 152"/>
              <a:gd name="T80" fmla="*/ 205 w 209"/>
              <a:gd name="T81" fmla="*/ 121 h 152"/>
              <a:gd name="T82" fmla="*/ 203 w 209"/>
              <a:gd name="T83" fmla="*/ 118 h 152"/>
              <a:gd name="T84" fmla="*/ 202 w 209"/>
              <a:gd name="T85" fmla="*/ 114 h 152"/>
              <a:gd name="T86" fmla="*/ 190 w 209"/>
              <a:gd name="T87" fmla="*/ 108 h 152"/>
              <a:gd name="T88" fmla="*/ 176 w 209"/>
              <a:gd name="T89" fmla="*/ 104 h 152"/>
              <a:gd name="T90" fmla="*/ 160 w 209"/>
              <a:gd name="T91" fmla="*/ 103 h 152"/>
              <a:gd name="T92" fmla="*/ 144 w 209"/>
              <a:gd name="T93" fmla="*/ 102 h 152"/>
              <a:gd name="T94" fmla="*/ 130 w 209"/>
              <a:gd name="T95" fmla="*/ 102 h 1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209" h="152">
                <a:moveTo>
                  <a:pt x="132" y="0"/>
                </a:moveTo>
                <a:lnTo>
                  <a:pt x="131" y="1"/>
                </a:lnTo>
                <a:lnTo>
                  <a:pt x="129" y="1"/>
                </a:lnTo>
                <a:lnTo>
                  <a:pt x="126" y="2"/>
                </a:lnTo>
                <a:lnTo>
                  <a:pt x="123" y="2"/>
                </a:lnTo>
                <a:lnTo>
                  <a:pt x="118" y="3"/>
                </a:lnTo>
                <a:lnTo>
                  <a:pt x="113" y="3"/>
                </a:lnTo>
                <a:lnTo>
                  <a:pt x="108" y="3"/>
                </a:lnTo>
                <a:lnTo>
                  <a:pt x="103" y="3"/>
                </a:lnTo>
                <a:lnTo>
                  <a:pt x="97" y="5"/>
                </a:lnTo>
                <a:lnTo>
                  <a:pt x="91" y="6"/>
                </a:lnTo>
                <a:lnTo>
                  <a:pt x="85" y="7"/>
                </a:lnTo>
                <a:lnTo>
                  <a:pt x="80" y="7"/>
                </a:lnTo>
                <a:lnTo>
                  <a:pt x="75" y="9"/>
                </a:lnTo>
                <a:lnTo>
                  <a:pt x="70" y="10"/>
                </a:lnTo>
                <a:lnTo>
                  <a:pt x="66" y="12"/>
                </a:lnTo>
                <a:lnTo>
                  <a:pt x="64" y="12"/>
                </a:lnTo>
                <a:lnTo>
                  <a:pt x="60" y="13"/>
                </a:lnTo>
                <a:lnTo>
                  <a:pt x="57" y="15"/>
                </a:lnTo>
                <a:lnTo>
                  <a:pt x="52" y="16"/>
                </a:lnTo>
                <a:lnTo>
                  <a:pt x="49" y="17"/>
                </a:lnTo>
                <a:lnTo>
                  <a:pt x="45" y="20"/>
                </a:lnTo>
                <a:lnTo>
                  <a:pt x="41" y="21"/>
                </a:lnTo>
                <a:lnTo>
                  <a:pt x="36" y="23"/>
                </a:lnTo>
                <a:lnTo>
                  <a:pt x="33" y="25"/>
                </a:lnTo>
                <a:lnTo>
                  <a:pt x="29" y="28"/>
                </a:lnTo>
                <a:lnTo>
                  <a:pt x="25" y="30"/>
                </a:lnTo>
                <a:lnTo>
                  <a:pt x="21" y="33"/>
                </a:lnTo>
                <a:lnTo>
                  <a:pt x="19" y="35"/>
                </a:lnTo>
                <a:lnTo>
                  <a:pt x="16" y="37"/>
                </a:lnTo>
                <a:lnTo>
                  <a:pt x="13" y="40"/>
                </a:lnTo>
                <a:lnTo>
                  <a:pt x="11" y="43"/>
                </a:lnTo>
                <a:lnTo>
                  <a:pt x="10" y="45"/>
                </a:lnTo>
                <a:lnTo>
                  <a:pt x="9" y="47"/>
                </a:lnTo>
                <a:lnTo>
                  <a:pt x="9" y="49"/>
                </a:lnTo>
                <a:lnTo>
                  <a:pt x="7" y="50"/>
                </a:lnTo>
                <a:lnTo>
                  <a:pt x="7" y="52"/>
                </a:lnTo>
                <a:lnTo>
                  <a:pt x="5" y="54"/>
                </a:lnTo>
                <a:lnTo>
                  <a:pt x="5" y="56"/>
                </a:lnTo>
                <a:lnTo>
                  <a:pt x="3" y="57"/>
                </a:lnTo>
                <a:lnTo>
                  <a:pt x="3" y="59"/>
                </a:lnTo>
                <a:lnTo>
                  <a:pt x="2" y="62"/>
                </a:lnTo>
                <a:lnTo>
                  <a:pt x="2" y="63"/>
                </a:lnTo>
                <a:lnTo>
                  <a:pt x="1" y="66"/>
                </a:lnTo>
                <a:lnTo>
                  <a:pt x="1" y="68"/>
                </a:lnTo>
                <a:lnTo>
                  <a:pt x="0" y="70"/>
                </a:lnTo>
                <a:lnTo>
                  <a:pt x="0" y="72"/>
                </a:lnTo>
                <a:lnTo>
                  <a:pt x="0" y="74"/>
                </a:lnTo>
                <a:lnTo>
                  <a:pt x="0" y="76"/>
                </a:lnTo>
                <a:lnTo>
                  <a:pt x="0" y="78"/>
                </a:lnTo>
                <a:lnTo>
                  <a:pt x="1" y="82"/>
                </a:lnTo>
                <a:lnTo>
                  <a:pt x="1" y="84"/>
                </a:lnTo>
                <a:lnTo>
                  <a:pt x="2" y="87"/>
                </a:lnTo>
                <a:lnTo>
                  <a:pt x="3" y="90"/>
                </a:lnTo>
                <a:lnTo>
                  <a:pt x="4" y="93"/>
                </a:lnTo>
                <a:lnTo>
                  <a:pt x="5" y="96"/>
                </a:lnTo>
                <a:lnTo>
                  <a:pt x="7" y="98"/>
                </a:lnTo>
                <a:lnTo>
                  <a:pt x="7" y="101"/>
                </a:lnTo>
                <a:lnTo>
                  <a:pt x="9" y="103"/>
                </a:lnTo>
                <a:lnTo>
                  <a:pt x="10" y="106"/>
                </a:lnTo>
                <a:lnTo>
                  <a:pt x="12" y="107"/>
                </a:lnTo>
                <a:lnTo>
                  <a:pt x="12" y="109"/>
                </a:lnTo>
                <a:lnTo>
                  <a:pt x="14" y="111"/>
                </a:lnTo>
                <a:lnTo>
                  <a:pt x="15" y="112"/>
                </a:lnTo>
                <a:lnTo>
                  <a:pt x="17" y="114"/>
                </a:lnTo>
                <a:lnTo>
                  <a:pt x="18" y="117"/>
                </a:lnTo>
                <a:lnTo>
                  <a:pt x="21" y="120"/>
                </a:lnTo>
                <a:lnTo>
                  <a:pt x="24" y="122"/>
                </a:lnTo>
                <a:lnTo>
                  <a:pt x="28" y="125"/>
                </a:lnTo>
                <a:lnTo>
                  <a:pt x="32" y="128"/>
                </a:lnTo>
                <a:lnTo>
                  <a:pt x="36" y="130"/>
                </a:lnTo>
                <a:lnTo>
                  <a:pt x="41" y="133"/>
                </a:lnTo>
                <a:lnTo>
                  <a:pt x="45" y="134"/>
                </a:lnTo>
                <a:lnTo>
                  <a:pt x="50" y="137"/>
                </a:lnTo>
                <a:lnTo>
                  <a:pt x="54" y="139"/>
                </a:lnTo>
                <a:lnTo>
                  <a:pt x="59" y="141"/>
                </a:lnTo>
                <a:lnTo>
                  <a:pt x="64" y="142"/>
                </a:lnTo>
                <a:lnTo>
                  <a:pt x="68" y="144"/>
                </a:lnTo>
                <a:lnTo>
                  <a:pt x="72" y="145"/>
                </a:lnTo>
                <a:lnTo>
                  <a:pt x="75" y="147"/>
                </a:lnTo>
                <a:lnTo>
                  <a:pt x="79" y="147"/>
                </a:lnTo>
                <a:lnTo>
                  <a:pt x="83" y="148"/>
                </a:lnTo>
                <a:lnTo>
                  <a:pt x="87" y="149"/>
                </a:lnTo>
                <a:lnTo>
                  <a:pt x="92" y="151"/>
                </a:lnTo>
                <a:lnTo>
                  <a:pt x="98" y="151"/>
                </a:lnTo>
                <a:lnTo>
                  <a:pt x="103" y="151"/>
                </a:lnTo>
                <a:lnTo>
                  <a:pt x="109" y="151"/>
                </a:lnTo>
                <a:lnTo>
                  <a:pt x="115" y="151"/>
                </a:lnTo>
                <a:lnTo>
                  <a:pt x="122" y="151"/>
                </a:lnTo>
                <a:lnTo>
                  <a:pt x="127" y="151"/>
                </a:lnTo>
                <a:lnTo>
                  <a:pt x="132" y="151"/>
                </a:lnTo>
                <a:lnTo>
                  <a:pt x="138" y="151"/>
                </a:lnTo>
                <a:lnTo>
                  <a:pt x="144" y="151"/>
                </a:lnTo>
                <a:lnTo>
                  <a:pt x="148" y="151"/>
                </a:lnTo>
                <a:lnTo>
                  <a:pt x="155" y="151"/>
                </a:lnTo>
                <a:lnTo>
                  <a:pt x="159" y="151"/>
                </a:lnTo>
                <a:lnTo>
                  <a:pt x="163" y="150"/>
                </a:lnTo>
                <a:lnTo>
                  <a:pt x="165" y="150"/>
                </a:lnTo>
                <a:lnTo>
                  <a:pt x="168" y="150"/>
                </a:lnTo>
                <a:lnTo>
                  <a:pt x="171" y="150"/>
                </a:lnTo>
                <a:lnTo>
                  <a:pt x="174" y="149"/>
                </a:lnTo>
                <a:lnTo>
                  <a:pt x="177" y="149"/>
                </a:lnTo>
                <a:lnTo>
                  <a:pt x="181" y="147"/>
                </a:lnTo>
                <a:lnTo>
                  <a:pt x="183" y="147"/>
                </a:lnTo>
                <a:lnTo>
                  <a:pt x="188" y="145"/>
                </a:lnTo>
                <a:lnTo>
                  <a:pt x="191" y="144"/>
                </a:lnTo>
                <a:lnTo>
                  <a:pt x="193" y="143"/>
                </a:lnTo>
                <a:lnTo>
                  <a:pt x="196" y="142"/>
                </a:lnTo>
                <a:lnTo>
                  <a:pt x="200" y="140"/>
                </a:lnTo>
                <a:lnTo>
                  <a:pt x="202" y="139"/>
                </a:lnTo>
                <a:lnTo>
                  <a:pt x="205" y="137"/>
                </a:lnTo>
                <a:lnTo>
                  <a:pt x="206" y="136"/>
                </a:lnTo>
                <a:lnTo>
                  <a:pt x="208" y="132"/>
                </a:lnTo>
                <a:lnTo>
                  <a:pt x="208" y="132"/>
                </a:lnTo>
                <a:lnTo>
                  <a:pt x="208" y="131"/>
                </a:lnTo>
                <a:lnTo>
                  <a:pt x="208" y="130"/>
                </a:lnTo>
                <a:lnTo>
                  <a:pt x="208" y="128"/>
                </a:lnTo>
                <a:lnTo>
                  <a:pt x="207" y="127"/>
                </a:lnTo>
                <a:lnTo>
                  <a:pt x="207" y="126"/>
                </a:lnTo>
                <a:lnTo>
                  <a:pt x="207" y="124"/>
                </a:lnTo>
                <a:lnTo>
                  <a:pt x="207" y="123"/>
                </a:lnTo>
                <a:lnTo>
                  <a:pt x="205" y="122"/>
                </a:lnTo>
                <a:lnTo>
                  <a:pt x="205" y="121"/>
                </a:lnTo>
                <a:lnTo>
                  <a:pt x="204" y="120"/>
                </a:lnTo>
                <a:lnTo>
                  <a:pt x="204" y="118"/>
                </a:lnTo>
                <a:lnTo>
                  <a:pt x="203" y="118"/>
                </a:lnTo>
                <a:lnTo>
                  <a:pt x="203" y="116"/>
                </a:lnTo>
                <a:lnTo>
                  <a:pt x="202" y="115"/>
                </a:lnTo>
                <a:lnTo>
                  <a:pt x="202" y="114"/>
                </a:lnTo>
                <a:lnTo>
                  <a:pt x="198" y="112"/>
                </a:lnTo>
                <a:lnTo>
                  <a:pt x="195" y="110"/>
                </a:lnTo>
                <a:lnTo>
                  <a:pt x="190" y="108"/>
                </a:lnTo>
                <a:lnTo>
                  <a:pt x="186" y="106"/>
                </a:lnTo>
                <a:lnTo>
                  <a:pt x="181" y="106"/>
                </a:lnTo>
                <a:lnTo>
                  <a:pt x="176" y="104"/>
                </a:lnTo>
                <a:lnTo>
                  <a:pt x="170" y="104"/>
                </a:lnTo>
                <a:lnTo>
                  <a:pt x="166" y="103"/>
                </a:lnTo>
                <a:lnTo>
                  <a:pt x="160" y="103"/>
                </a:lnTo>
                <a:lnTo>
                  <a:pt x="155" y="103"/>
                </a:lnTo>
                <a:lnTo>
                  <a:pt x="148" y="103"/>
                </a:lnTo>
                <a:lnTo>
                  <a:pt x="144" y="102"/>
                </a:lnTo>
                <a:lnTo>
                  <a:pt x="139" y="102"/>
                </a:lnTo>
                <a:lnTo>
                  <a:pt x="134" y="102"/>
                </a:lnTo>
                <a:lnTo>
                  <a:pt x="130" y="102"/>
                </a:lnTo>
                <a:lnTo>
                  <a:pt x="127" y="101"/>
                </a:lnTo>
              </a:path>
            </a:pathLst>
          </a:custGeom>
          <a:noFill/>
          <a:ln w="3810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19" name="Freeform 171"/>
          <xdr:cNvSpPr>
            <a:spLocks/>
          </xdr:cNvSpPr>
        </xdr:nvSpPr>
        <xdr:spPr bwMode="auto">
          <a:xfrm flipV="1">
            <a:off x="4631" y="2128"/>
            <a:ext cx="197" cy="118"/>
          </a:xfrm>
          <a:custGeom>
            <a:avLst/>
            <a:gdLst>
              <a:gd name="T0" fmla="*/ 129 w 209"/>
              <a:gd name="T1" fmla="*/ 1 h 152"/>
              <a:gd name="T2" fmla="*/ 118 w 209"/>
              <a:gd name="T3" fmla="*/ 3 h 152"/>
              <a:gd name="T4" fmla="*/ 103 w 209"/>
              <a:gd name="T5" fmla="*/ 3 h 152"/>
              <a:gd name="T6" fmla="*/ 85 w 209"/>
              <a:gd name="T7" fmla="*/ 7 h 152"/>
              <a:gd name="T8" fmla="*/ 70 w 209"/>
              <a:gd name="T9" fmla="*/ 9 h 152"/>
              <a:gd name="T10" fmla="*/ 60 w 209"/>
              <a:gd name="T11" fmla="*/ 12 h 152"/>
              <a:gd name="T12" fmla="*/ 49 w 209"/>
              <a:gd name="T13" fmla="*/ 16 h 152"/>
              <a:gd name="T14" fmla="*/ 36 w 209"/>
              <a:gd name="T15" fmla="*/ 22 h 152"/>
              <a:gd name="T16" fmla="*/ 25 w 209"/>
              <a:gd name="T17" fmla="*/ 29 h 152"/>
              <a:gd name="T18" fmla="*/ 16 w 209"/>
              <a:gd name="T19" fmla="*/ 36 h 152"/>
              <a:gd name="T20" fmla="*/ 10 w 209"/>
              <a:gd name="T21" fmla="*/ 44 h 152"/>
              <a:gd name="T22" fmla="*/ 7 w 209"/>
              <a:gd name="T23" fmla="*/ 49 h 152"/>
              <a:gd name="T24" fmla="*/ 5 w 209"/>
              <a:gd name="T25" fmla="*/ 55 h 152"/>
              <a:gd name="T26" fmla="*/ 2 w 209"/>
              <a:gd name="T27" fmla="*/ 61 h 152"/>
              <a:gd name="T28" fmla="*/ 1 w 209"/>
              <a:gd name="T29" fmla="*/ 66 h 152"/>
              <a:gd name="T30" fmla="*/ 0 w 209"/>
              <a:gd name="T31" fmla="*/ 73 h 152"/>
              <a:gd name="T32" fmla="*/ 1 w 209"/>
              <a:gd name="T33" fmla="*/ 80 h 152"/>
              <a:gd name="T34" fmla="*/ 3 w 209"/>
              <a:gd name="T35" fmla="*/ 89 h 152"/>
              <a:gd name="T36" fmla="*/ 7 w 209"/>
              <a:gd name="T37" fmla="*/ 97 h 152"/>
              <a:gd name="T38" fmla="*/ 10 w 209"/>
              <a:gd name="T39" fmla="*/ 104 h 152"/>
              <a:gd name="T40" fmla="*/ 14 w 209"/>
              <a:gd name="T41" fmla="*/ 109 h 152"/>
              <a:gd name="T42" fmla="*/ 18 w 209"/>
              <a:gd name="T43" fmla="*/ 115 h 152"/>
              <a:gd name="T44" fmla="*/ 28 w 209"/>
              <a:gd name="T45" fmla="*/ 124 h 152"/>
              <a:gd name="T46" fmla="*/ 41 w 209"/>
              <a:gd name="T47" fmla="*/ 132 h 152"/>
              <a:gd name="T48" fmla="*/ 54 w 209"/>
              <a:gd name="T49" fmla="*/ 138 h 152"/>
              <a:gd name="T50" fmla="*/ 68 w 209"/>
              <a:gd name="T51" fmla="*/ 143 h 152"/>
              <a:gd name="T52" fmla="*/ 79 w 209"/>
              <a:gd name="T53" fmla="*/ 146 h 152"/>
              <a:gd name="T54" fmla="*/ 92 w 209"/>
              <a:gd name="T55" fmla="*/ 149 h 152"/>
              <a:gd name="T56" fmla="*/ 109 w 209"/>
              <a:gd name="T57" fmla="*/ 151 h 152"/>
              <a:gd name="T58" fmla="*/ 127 w 209"/>
              <a:gd name="T59" fmla="*/ 151 h 152"/>
              <a:gd name="T60" fmla="*/ 144 w 209"/>
              <a:gd name="T61" fmla="*/ 151 h 152"/>
              <a:gd name="T62" fmla="*/ 159 w 209"/>
              <a:gd name="T63" fmla="*/ 151 h 152"/>
              <a:gd name="T64" fmla="*/ 168 w 209"/>
              <a:gd name="T65" fmla="*/ 149 h 152"/>
              <a:gd name="T66" fmla="*/ 177 w 209"/>
              <a:gd name="T67" fmla="*/ 148 h 152"/>
              <a:gd name="T68" fmla="*/ 188 w 209"/>
              <a:gd name="T69" fmla="*/ 144 h 152"/>
              <a:gd name="T70" fmla="*/ 196 w 209"/>
              <a:gd name="T71" fmla="*/ 141 h 152"/>
              <a:gd name="T72" fmla="*/ 205 w 209"/>
              <a:gd name="T73" fmla="*/ 136 h 152"/>
              <a:gd name="T74" fmla="*/ 208 w 209"/>
              <a:gd name="T75" fmla="*/ 132 h 152"/>
              <a:gd name="T76" fmla="*/ 208 w 209"/>
              <a:gd name="T77" fmla="*/ 128 h 152"/>
              <a:gd name="T78" fmla="*/ 207 w 209"/>
              <a:gd name="T79" fmla="*/ 123 h 152"/>
              <a:gd name="T80" fmla="*/ 205 w 209"/>
              <a:gd name="T81" fmla="*/ 120 h 152"/>
              <a:gd name="T82" fmla="*/ 203 w 209"/>
              <a:gd name="T83" fmla="*/ 116 h 152"/>
              <a:gd name="T84" fmla="*/ 202 w 209"/>
              <a:gd name="T85" fmla="*/ 112 h 152"/>
              <a:gd name="T86" fmla="*/ 190 w 209"/>
              <a:gd name="T87" fmla="*/ 107 h 152"/>
              <a:gd name="T88" fmla="*/ 176 w 209"/>
              <a:gd name="T89" fmla="*/ 103 h 152"/>
              <a:gd name="T90" fmla="*/ 160 w 209"/>
              <a:gd name="T91" fmla="*/ 102 h 152"/>
              <a:gd name="T92" fmla="*/ 144 w 209"/>
              <a:gd name="T93" fmla="*/ 101 h 152"/>
              <a:gd name="T94" fmla="*/ 130 w 209"/>
              <a:gd name="T95" fmla="*/ 101 h 1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209" h="152">
                <a:moveTo>
                  <a:pt x="132" y="0"/>
                </a:moveTo>
                <a:lnTo>
                  <a:pt x="131" y="1"/>
                </a:lnTo>
                <a:lnTo>
                  <a:pt x="129" y="1"/>
                </a:lnTo>
                <a:lnTo>
                  <a:pt x="126" y="1"/>
                </a:lnTo>
                <a:lnTo>
                  <a:pt x="123" y="1"/>
                </a:lnTo>
                <a:lnTo>
                  <a:pt x="118" y="3"/>
                </a:lnTo>
                <a:lnTo>
                  <a:pt x="113" y="3"/>
                </a:lnTo>
                <a:lnTo>
                  <a:pt x="108" y="3"/>
                </a:lnTo>
                <a:lnTo>
                  <a:pt x="103" y="3"/>
                </a:lnTo>
                <a:lnTo>
                  <a:pt x="97" y="5"/>
                </a:lnTo>
                <a:lnTo>
                  <a:pt x="91" y="5"/>
                </a:lnTo>
                <a:lnTo>
                  <a:pt x="85" y="7"/>
                </a:lnTo>
                <a:lnTo>
                  <a:pt x="80" y="7"/>
                </a:lnTo>
                <a:lnTo>
                  <a:pt x="75" y="8"/>
                </a:lnTo>
                <a:lnTo>
                  <a:pt x="70" y="9"/>
                </a:lnTo>
                <a:lnTo>
                  <a:pt x="66" y="10"/>
                </a:lnTo>
                <a:lnTo>
                  <a:pt x="64" y="10"/>
                </a:lnTo>
                <a:lnTo>
                  <a:pt x="60" y="12"/>
                </a:lnTo>
                <a:lnTo>
                  <a:pt x="57" y="13"/>
                </a:lnTo>
                <a:lnTo>
                  <a:pt x="52" y="15"/>
                </a:lnTo>
                <a:lnTo>
                  <a:pt x="49" y="16"/>
                </a:lnTo>
                <a:lnTo>
                  <a:pt x="45" y="19"/>
                </a:lnTo>
                <a:lnTo>
                  <a:pt x="41" y="21"/>
                </a:lnTo>
                <a:lnTo>
                  <a:pt x="36" y="22"/>
                </a:lnTo>
                <a:lnTo>
                  <a:pt x="33" y="24"/>
                </a:lnTo>
                <a:lnTo>
                  <a:pt x="29" y="27"/>
                </a:lnTo>
                <a:lnTo>
                  <a:pt x="25" y="29"/>
                </a:lnTo>
                <a:lnTo>
                  <a:pt x="21" y="32"/>
                </a:lnTo>
                <a:lnTo>
                  <a:pt x="19" y="33"/>
                </a:lnTo>
                <a:lnTo>
                  <a:pt x="16" y="36"/>
                </a:lnTo>
                <a:lnTo>
                  <a:pt x="13" y="39"/>
                </a:lnTo>
                <a:lnTo>
                  <a:pt x="11" y="42"/>
                </a:lnTo>
                <a:lnTo>
                  <a:pt x="10" y="44"/>
                </a:lnTo>
                <a:lnTo>
                  <a:pt x="9" y="46"/>
                </a:lnTo>
                <a:lnTo>
                  <a:pt x="9" y="48"/>
                </a:lnTo>
                <a:lnTo>
                  <a:pt x="7" y="49"/>
                </a:lnTo>
                <a:lnTo>
                  <a:pt x="7" y="50"/>
                </a:lnTo>
                <a:lnTo>
                  <a:pt x="5" y="54"/>
                </a:lnTo>
                <a:lnTo>
                  <a:pt x="5" y="55"/>
                </a:lnTo>
                <a:lnTo>
                  <a:pt x="3" y="56"/>
                </a:lnTo>
                <a:lnTo>
                  <a:pt x="3" y="58"/>
                </a:lnTo>
                <a:lnTo>
                  <a:pt x="2" y="61"/>
                </a:lnTo>
                <a:lnTo>
                  <a:pt x="2" y="62"/>
                </a:lnTo>
                <a:lnTo>
                  <a:pt x="1" y="65"/>
                </a:lnTo>
                <a:lnTo>
                  <a:pt x="1" y="66"/>
                </a:lnTo>
                <a:lnTo>
                  <a:pt x="0" y="69"/>
                </a:lnTo>
                <a:lnTo>
                  <a:pt x="0" y="71"/>
                </a:lnTo>
                <a:lnTo>
                  <a:pt x="0" y="73"/>
                </a:lnTo>
                <a:lnTo>
                  <a:pt x="0" y="75"/>
                </a:lnTo>
                <a:lnTo>
                  <a:pt x="0" y="78"/>
                </a:lnTo>
                <a:lnTo>
                  <a:pt x="1" y="80"/>
                </a:lnTo>
                <a:lnTo>
                  <a:pt x="1" y="83"/>
                </a:lnTo>
                <a:lnTo>
                  <a:pt x="2" y="86"/>
                </a:lnTo>
                <a:lnTo>
                  <a:pt x="3" y="89"/>
                </a:lnTo>
                <a:lnTo>
                  <a:pt x="4" y="92"/>
                </a:lnTo>
                <a:lnTo>
                  <a:pt x="5" y="95"/>
                </a:lnTo>
                <a:lnTo>
                  <a:pt x="7" y="97"/>
                </a:lnTo>
                <a:lnTo>
                  <a:pt x="7" y="100"/>
                </a:lnTo>
                <a:lnTo>
                  <a:pt x="9" y="102"/>
                </a:lnTo>
                <a:lnTo>
                  <a:pt x="10" y="104"/>
                </a:lnTo>
                <a:lnTo>
                  <a:pt x="12" y="106"/>
                </a:lnTo>
                <a:lnTo>
                  <a:pt x="12" y="108"/>
                </a:lnTo>
                <a:lnTo>
                  <a:pt x="14" y="109"/>
                </a:lnTo>
                <a:lnTo>
                  <a:pt x="15" y="111"/>
                </a:lnTo>
                <a:lnTo>
                  <a:pt x="17" y="112"/>
                </a:lnTo>
                <a:lnTo>
                  <a:pt x="18" y="115"/>
                </a:lnTo>
                <a:lnTo>
                  <a:pt x="21" y="118"/>
                </a:lnTo>
                <a:lnTo>
                  <a:pt x="24" y="121"/>
                </a:lnTo>
                <a:lnTo>
                  <a:pt x="28" y="124"/>
                </a:lnTo>
                <a:lnTo>
                  <a:pt x="32" y="127"/>
                </a:lnTo>
                <a:lnTo>
                  <a:pt x="36" y="129"/>
                </a:lnTo>
                <a:lnTo>
                  <a:pt x="41" y="132"/>
                </a:lnTo>
                <a:lnTo>
                  <a:pt x="45" y="134"/>
                </a:lnTo>
                <a:lnTo>
                  <a:pt x="50" y="136"/>
                </a:lnTo>
                <a:lnTo>
                  <a:pt x="54" y="138"/>
                </a:lnTo>
                <a:lnTo>
                  <a:pt x="59" y="140"/>
                </a:lnTo>
                <a:lnTo>
                  <a:pt x="64" y="141"/>
                </a:lnTo>
                <a:lnTo>
                  <a:pt x="68" y="143"/>
                </a:lnTo>
                <a:lnTo>
                  <a:pt x="72" y="144"/>
                </a:lnTo>
                <a:lnTo>
                  <a:pt x="75" y="146"/>
                </a:lnTo>
                <a:lnTo>
                  <a:pt x="79" y="146"/>
                </a:lnTo>
                <a:lnTo>
                  <a:pt x="83" y="147"/>
                </a:lnTo>
                <a:lnTo>
                  <a:pt x="87" y="148"/>
                </a:lnTo>
                <a:lnTo>
                  <a:pt x="92" y="149"/>
                </a:lnTo>
                <a:lnTo>
                  <a:pt x="98" y="149"/>
                </a:lnTo>
                <a:lnTo>
                  <a:pt x="103" y="151"/>
                </a:lnTo>
                <a:lnTo>
                  <a:pt x="109" y="151"/>
                </a:lnTo>
                <a:lnTo>
                  <a:pt x="115" y="151"/>
                </a:lnTo>
                <a:lnTo>
                  <a:pt x="122" y="151"/>
                </a:lnTo>
                <a:lnTo>
                  <a:pt x="127" y="151"/>
                </a:lnTo>
                <a:lnTo>
                  <a:pt x="132" y="151"/>
                </a:lnTo>
                <a:lnTo>
                  <a:pt x="138" y="151"/>
                </a:lnTo>
                <a:lnTo>
                  <a:pt x="144" y="151"/>
                </a:lnTo>
                <a:lnTo>
                  <a:pt x="148" y="151"/>
                </a:lnTo>
                <a:lnTo>
                  <a:pt x="155" y="151"/>
                </a:lnTo>
                <a:lnTo>
                  <a:pt x="159" y="151"/>
                </a:lnTo>
                <a:lnTo>
                  <a:pt x="163" y="149"/>
                </a:lnTo>
                <a:lnTo>
                  <a:pt x="165" y="149"/>
                </a:lnTo>
                <a:lnTo>
                  <a:pt x="168" y="149"/>
                </a:lnTo>
                <a:lnTo>
                  <a:pt x="171" y="149"/>
                </a:lnTo>
                <a:lnTo>
                  <a:pt x="174" y="148"/>
                </a:lnTo>
                <a:lnTo>
                  <a:pt x="177" y="148"/>
                </a:lnTo>
                <a:lnTo>
                  <a:pt x="181" y="147"/>
                </a:lnTo>
                <a:lnTo>
                  <a:pt x="183" y="146"/>
                </a:lnTo>
                <a:lnTo>
                  <a:pt x="188" y="144"/>
                </a:lnTo>
                <a:lnTo>
                  <a:pt x="191" y="144"/>
                </a:lnTo>
                <a:lnTo>
                  <a:pt x="193" y="142"/>
                </a:lnTo>
                <a:lnTo>
                  <a:pt x="196" y="141"/>
                </a:lnTo>
                <a:lnTo>
                  <a:pt x="200" y="139"/>
                </a:lnTo>
                <a:lnTo>
                  <a:pt x="202" y="138"/>
                </a:lnTo>
                <a:lnTo>
                  <a:pt x="205" y="136"/>
                </a:lnTo>
                <a:lnTo>
                  <a:pt x="206" y="134"/>
                </a:lnTo>
                <a:lnTo>
                  <a:pt x="208" y="132"/>
                </a:lnTo>
                <a:lnTo>
                  <a:pt x="208" y="132"/>
                </a:lnTo>
                <a:lnTo>
                  <a:pt x="208" y="130"/>
                </a:lnTo>
                <a:lnTo>
                  <a:pt x="208" y="129"/>
                </a:lnTo>
                <a:lnTo>
                  <a:pt x="208" y="128"/>
                </a:lnTo>
                <a:lnTo>
                  <a:pt x="207" y="126"/>
                </a:lnTo>
                <a:lnTo>
                  <a:pt x="207" y="125"/>
                </a:lnTo>
                <a:lnTo>
                  <a:pt x="207" y="123"/>
                </a:lnTo>
                <a:lnTo>
                  <a:pt x="207" y="122"/>
                </a:lnTo>
                <a:lnTo>
                  <a:pt x="205" y="121"/>
                </a:lnTo>
                <a:lnTo>
                  <a:pt x="205" y="120"/>
                </a:lnTo>
                <a:lnTo>
                  <a:pt x="204" y="118"/>
                </a:lnTo>
                <a:lnTo>
                  <a:pt x="204" y="117"/>
                </a:lnTo>
                <a:lnTo>
                  <a:pt x="203" y="116"/>
                </a:lnTo>
                <a:lnTo>
                  <a:pt x="203" y="115"/>
                </a:lnTo>
                <a:lnTo>
                  <a:pt x="202" y="114"/>
                </a:lnTo>
                <a:lnTo>
                  <a:pt x="202" y="112"/>
                </a:lnTo>
                <a:lnTo>
                  <a:pt x="198" y="111"/>
                </a:lnTo>
                <a:lnTo>
                  <a:pt x="195" y="108"/>
                </a:lnTo>
                <a:lnTo>
                  <a:pt x="190" y="107"/>
                </a:lnTo>
                <a:lnTo>
                  <a:pt x="186" y="105"/>
                </a:lnTo>
                <a:lnTo>
                  <a:pt x="181" y="104"/>
                </a:lnTo>
                <a:lnTo>
                  <a:pt x="176" y="103"/>
                </a:lnTo>
                <a:lnTo>
                  <a:pt x="170" y="103"/>
                </a:lnTo>
                <a:lnTo>
                  <a:pt x="166" y="102"/>
                </a:lnTo>
                <a:lnTo>
                  <a:pt x="160" y="102"/>
                </a:lnTo>
                <a:lnTo>
                  <a:pt x="155" y="102"/>
                </a:lnTo>
                <a:lnTo>
                  <a:pt x="148" y="102"/>
                </a:lnTo>
                <a:lnTo>
                  <a:pt x="144" y="101"/>
                </a:lnTo>
                <a:lnTo>
                  <a:pt x="139" y="101"/>
                </a:lnTo>
                <a:lnTo>
                  <a:pt x="134" y="101"/>
                </a:lnTo>
                <a:lnTo>
                  <a:pt x="130" y="101"/>
                </a:lnTo>
                <a:lnTo>
                  <a:pt x="127" y="100"/>
                </a:lnTo>
              </a:path>
            </a:pathLst>
          </a:custGeom>
          <a:noFill/>
          <a:ln w="3810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20" name="Freeform 172"/>
          <xdr:cNvSpPr>
            <a:spLocks/>
          </xdr:cNvSpPr>
        </xdr:nvSpPr>
        <xdr:spPr bwMode="auto">
          <a:xfrm flipV="1">
            <a:off x="4631" y="2050"/>
            <a:ext cx="197" cy="118"/>
          </a:xfrm>
          <a:custGeom>
            <a:avLst/>
            <a:gdLst>
              <a:gd name="T0" fmla="*/ 129 w 209"/>
              <a:gd name="T1" fmla="*/ 1 h 152"/>
              <a:gd name="T2" fmla="*/ 118 w 209"/>
              <a:gd name="T3" fmla="*/ 3 h 152"/>
              <a:gd name="T4" fmla="*/ 103 w 209"/>
              <a:gd name="T5" fmla="*/ 3 h 152"/>
              <a:gd name="T6" fmla="*/ 85 w 209"/>
              <a:gd name="T7" fmla="*/ 7 h 152"/>
              <a:gd name="T8" fmla="*/ 70 w 209"/>
              <a:gd name="T9" fmla="*/ 9 h 152"/>
              <a:gd name="T10" fmla="*/ 60 w 209"/>
              <a:gd name="T11" fmla="*/ 12 h 152"/>
              <a:gd name="T12" fmla="*/ 49 w 209"/>
              <a:gd name="T13" fmla="*/ 17 h 152"/>
              <a:gd name="T14" fmla="*/ 36 w 209"/>
              <a:gd name="T15" fmla="*/ 23 h 152"/>
              <a:gd name="T16" fmla="*/ 25 w 209"/>
              <a:gd name="T17" fmla="*/ 29 h 152"/>
              <a:gd name="T18" fmla="*/ 16 w 209"/>
              <a:gd name="T19" fmla="*/ 37 h 152"/>
              <a:gd name="T20" fmla="*/ 10 w 209"/>
              <a:gd name="T21" fmla="*/ 45 h 152"/>
              <a:gd name="T22" fmla="*/ 7 w 209"/>
              <a:gd name="T23" fmla="*/ 50 h 152"/>
              <a:gd name="T24" fmla="*/ 5 w 209"/>
              <a:gd name="T25" fmla="*/ 55 h 152"/>
              <a:gd name="T26" fmla="*/ 2 w 209"/>
              <a:gd name="T27" fmla="*/ 61 h 152"/>
              <a:gd name="T28" fmla="*/ 1 w 209"/>
              <a:gd name="T29" fmla="*/ 67 h 152"/>
              <a:gd name="T30" fmla="*/ 0 w 209"/>
              <a:gd name="T31" fmla="*/ 74 h 152"/>
              <a:gd name="T32" fmla="*/ 1 w 209"/>
              <a:gd name="T33" fmla="*/ 81 h 152"/>
              <a:gd name="T34" fmla="*/ 3 w 209"/>
              <a:gd name="T35" fmla="*/ 90 h 152"/>
              <a:gd name="T36" fmla="*/ 7 w 209"/>
              <a:gd name="T37" fmla="*/ 97 h 152"/>
              <a:gd name="T38" fmla="*/ 10 w 209"/>
              <a:gd name="T39" fmla="*/ 105 h 152"/>
              <a:gd name="T40" fmla="*/ 14 w 209"/>
              <a:gd name="T41" fmla="*/ 110 h 152"/>
              <a:gd name="T42" fmla="*/ 18 w 209"/>
              <a:gd name="T43" fmla="*/ 116 h 152"/>
              <a:gd name="T44" fmla="*/ 28 w 209"/>
              <a:gd name="T45" fmla="*/ 125 h 152"/>
              <a:gd name="T46" fmla="*/ 41 w 209"/>
              <a:gd name="T47" fmla="*/ 132 h 152"/>
              <a:gd name="T48" fmla="*/ 54 w 209"/>
              <a:gd name="T49" fmla="*/ 139 h 152"/>
              <a:gd name="T50" fmla="*/ 68 w 209"/>
              <a:gd name="T51" fmla="*/ 143 h 152"/>
              <a:gd name="T52" fmla="*/ 79 w 209"/>
              <a:gd name="T53" fmla="*/ 146 h 152"/>
              <a:gd name="T54" fmla="*/ 92 w 209"/>
              <a:gd name="T55" fmla="*/ 150 h 152"/>
              <a:gd name="T56" fmla="*/ 109 w 209"/>
              <a:gd name="T57" fmla="*/ 151 h 152"/>
              <a:gd name="T58" fmla="*/ 127 w 209"/>
              <a:gd name="T59" fmla="*/ 151 h 152"/>
              <a:gd name="T60" fmla="*/ 144 w 209"/>
              <a:gd name="T61" fmla="*/ 151 h 152"/>
              <a:gd name="T62" fmla="*/ 159 w 209"/>
              <a:gd name="T63" fmla="*/ 151 h 152"/>
              <a:gd name="T64" fmla="*/ 168 w 209"/>
              <a:gd name="T65" fmla="*/ 149 h 152"/>
              <a:gd name="T66" fmla="*/ 177 w 209"/>
              <a:gd name="T67" fmla="*/ 148 h 152"/>
              <a:gd name="T68" fmla="*/ 188 w 209"/>
              <a:gd name="T69" fmla="*/ 145 h 152"/>
              <a:gd name="T70" fmla="*/ 196 w 209"/>
              <a:gd name="T71" fmla="*/ 141 h 152"/>
              <a:gd name="T72" fmla="*/ 205 w 209"/>
              <a:gd name="T73" fmla="*/ 137 h 152"/>
              <a:gd name="T74" fmla="*/ 208 w 209"/>
              <a:gd name="T75" fmla="*/ 132 h 152"/>
              <a:gd name="T76" fmla="*/ 208 w 209"/>
              <a:gd name="T77" fmla="*/ 128 h 152"/>
              <a:gd name="T78" fmla="*/ 207 w 209"/>
              <a:gd name="T79" fmla="*/ 124 h 152"/>
              <a:gd name="T80" fmla="*/ 205 w 209"/>
              <a:gd name="T81" fmla="*/ 120 h 152"/>
              <a:gd name="T82" fmla="*/ 203 w 209"/>
              <a:gd name="T83" fmla="*/ 117 h 152"/>
              <a:gd name="T84" fmla="*/ 202 w 209"/>
              <a:gd name="T85" fmla="*/ 113 h 152"/>
              <a:gd name="T86" fmla="*/ 189 w 209"/>
              <a:gd name="T87" fmla="*/ 108 h 152"/>
              <a:gd name="T88" fmla="*/ 173 w 209"/>
              <a:gd name="T89" fmla="*/ 106 h 152"/>
              <a:gd name="T90" fmla="*/ 154 w 209"/>
              <a:gd name="T91" fmla="*/ 108 h 152"/>
              <a:gd name="T92" fmla="*/ 136 w 209"/>
              <a:gd name="T93" fmla="*/ 108 h 152"/>
              <a:gd name="T94" fmla="*/ 121 w 209"/>
              <a:gd name="T95" fmla="*/ 108 h 1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209" h="152">
                <a:moveTo>
                  <a:pt x="132" y="0"/>
                </a:moveTo>
                <a:lnTo>
                  <a:pt x="131" y="1"/>
                </a:lnTo>
                <a:lnTo>
                  <a:pt x="129" y="1"/>
                </a:lnTo>
                <a:lnTo>
                  <a:pt x="126" y="1"/>
                </a:lnTo>
                <a:lnTo>
                  <a:pt x="123" y="1"/>
                </a:lnTo>
                <a:lnTo>
                  <a:pt x="118" y="3"/>
                </a:lnTo>
                <a:lnTo>
                  <a:pt x="113" y="3"/>
                </a:lnTo>
                <a:lnTo>
                  <a:pt x="108" y="3"/>
                </a:lnTo>
                <a:lnTo>
                  <a:pt x="103" y="3"/>
                </a:lnTo>
                <a:lnTo>
                  <a:pt x="97" y="5"/>
                </a:lnTo>
                <a:lnTo>
                  <a:pt x="91" y="6"/>
                </a:lnTo>
                <a:lnTo>
                  <a:pt x="85" y="7"/>
                </a:lnTo>
                <a:lnTo>
                  <a:pt x="80" y="7"/>
                </a:lnTo>
                <a:lnTo>
                  <a:pt x="75" y="9"/>
                </a:lnTo>
                <a:lnTo>
                  <a:pt x="70" y="9"/>
                </a:lnTo>
                <a:lnTo>
                  <a:pt x="66" y="11"/>
                </a:lnTo>
                <a:lnTo>
                  <a:pt x="64" y="11"/>
                </a:lnTo>
                <a:lnTo>
                  <a:pt x="60" y="12"/>
                </a:lnTo>
                <a:lnTo>
                  <a:pt x="57" y="14"/>
                </a:lnTo>
                <a:lnTo>
                  <a:pt x="52" y="15"/>
                </a:lnTo>
                <a:lnTo>
                  <a:pt x="49" y="17"/>
                </a:lnTo>
                <a:lnTo>
                  <a:pt x="45" y="19"/>
                </a:lnTo>
                <a:lnTo>
                  <a:pt x="41" y="21"/>
                </a:lnTo>
                <a:lnTo>
                  <a:pt x="36" y="23"/>
                </a:lnTo>
                <a:lnTo>
                  <a:pt x="33" y="24"/>
                </a:lnTo>
                <a:lnTo>
                  <a:pt x="29" y="27"/>
                </a:lnTo>
                <a:lnTo>
                  <a:pt x="25" y="29"/>
                </a:lnTo>
                <a:lnTo>
                  <a:pt x="21" y="33"/>
                </a:lnTo>
                <a:lnTo>
                  <a:pt x="19" y="34"/>
                </a:lnTo>
                <a:lnTo>
                  <a:pt x="16" y="37"/>
                </a:lnTo>
                <a:lnTo>
                  <a:pt x="13" y="40"/>
                </a:lnTo>
                <a:lnTo>
                  <a:pt x="11" y="43"/>
                </a:lnTo>
                <a:lnTo>
                  <a:pt x="10" y="45"/>
                </a:lnTo>
                <a:lnTo>
                  <a:pt x="9" y="47"/>
                </a:lnTo>
                <a:lnTo>
                  <a:pt x="9" y="48"/>
                </a:lnTo>
                <a:lnTo>
                  <a:pt x="7" y="50"/>
                </a:lnTo>
                <a:lnTo>
                  <a:pt x="7" y="51"/>
                </a:lnTo>
                <a:lnTo>
                  <a:pt x="5" y="54"/>
                </a:lnTo>
                <a:lnTo>
                  <a:pt x="5" y="55"/>
                </a:lnTo>
                <a:lnTo>
                  <a:pt x="3" y="56"/>
                </a:lnTo>
                <a:lnTo>
                  <a:pt x="3" y="58"/>
                </a:lnTo>
                <a:lnTo>
                  <a:pt x="2" y="61"/>
                </a:lnTo>
                <a:lnTo>
                  <a:pt x="2" y="62"/>
                </a:lnTo>
                <a:lnTo>
                  <a:pt x="1" y="66"/>
                </a:lnTo>
                <a:lnTo>
                  <a:pt x="1" y="67"/>
                </a:lnTo>
                <a:lnTo>
                  <a:pt x="0" y="70"/>
                </a:lnTo>
                <a:lnTo>
                  <a:pt x="0" y="71"/>
                </a:lnTo>
                <a:lnTo>
                  <a:pt x="0" y="74"/>
                </a:lnTo>
                <a:lnTo>
                  <a:pt x="0" y="76"/>
                </a:lnTo>
                <a:lnTo>
                  <a:pt x="0" y="78"/>
                </a:lnTo>
                <a:lnTo>
                  <a:pt x="1" y="81"/>
                </a:lnTo>
                <a:lnTo>
                  <a:pt x="1" y="84"/>
                </a:lnTo>
                <a:lnTo>
                  <a:pt x="2" y="87"/>
                </a:lnTo>
                <a:lnTo>
                  <a:pt x="3" y="90"/>
                </a:lnTo>
                <a:lnTo>
                  <a:pt x="4" y="93"/>
                </a:lnTo>
                <a:lnTo>
                  <a:pt x="5" y="96"/>
                </a:lnTo>
                <a:lnTo>
                  <a:pt x="7" y="97"/>
                </a:lnTo>
                <a:lnTo>
                  <a:pt x="7" y="100"/>
                </a:lnTo>
                <a:lnTo>
                  <a:pt x="9" y="102"/>
                </a:lnTo>
                <a:lnTo>
                  <a:pt x="10" y="105"/>
                </a:lnTo>
                <a:lnTo>
                  <a:pt x="12" y="106"/>
                </a:lnTo>
                <a:lnTo>
                  <a:pt x="12" y="109"/>
                </a:lnTo>
                <a:lnTo>
                  <a:pt x="14" y="110"/>
                </a:lnTo>
                <a:lnTo>
                  <a:pt x="15" y="112"/>
                </a:lnTo>
                <a:lnTo>
                  <a:pt x="17" y="113"/>
                </a:lnTo>
                <a:lnTo>
                  <a:pt x="18" y="116"/>
                </a:lnTo>
                <a:lnTo>
                  <a:pt x="21" y="119"/>
                </a:lnTo>
                <a:lnTo>
                  <a:pt x="24" y="122"/>
                </a:lnTo>
                <a:lnTo>
                  <a:pt x="28" y="125"/>
                </a:lnTo>
                <a:lnTo>
                  <a:pt x="32" y="128"/>
                </a:lnTo>
                <a:lnTo>
                  <a:pt x="36" y="130"/>
                </a:lnTo>
                <a:lnTo>
                  <a:pt x="41" y="132"/>
                </a:lnTo>
                <a:lnTo>
                  <a:pt x="45" y="134"/>
                </a:lnTo>
                <a:lnTo>
                  <a:pt x="50" y="137"/>
                </a:lnTo>
                <a:lnTo>
                  <a:pt x="54" y="139"/>
                </a:lnTo>
                <a:lnTo>
                  <a:pt x="59" y="141"/>
                </a:lnTo>
                <a:lnTo>
                  <a:pt x="64" y="142"/>
                </a:lnTo>
                <a:lnTo>
                  <a:pt x="68" y="143"/>
                </a:lnTo>
                <a:lnTo>
                  <a:pt x="72" y="145"/>
                </a:lnTo>
                <a:lnTo>
                  <a:pt x="75" y="146"/>
                </a:lnTo>
                <a:lnTo>
                  <a:pt x="79" y="146"/>
                </a:lnTo>
                <a:lnTo>
                  <a:pt x="83" y="148"/>
                </a:lnTo>
                <a:lnTo>
                  <a:pt x="87" y="149"/>
                </a:lnTo>
                <a:lnTo>
                  <a:pt x="92" y="150"/>
                </a:lnTo>
                <a:lnTo>
                  <a:pt x="98" y="150"/>
                </a:lnTo>
                <a:lnTo>
                  <a:pt x="103" y="151"/>
                </a:lnTo>
                <a:lnTo>
                  <a:pt x="109" y="151"/>
                </a:lnTo>
                <a:lnTo>
                  <a:pt x="115" y="151"/>
                </a:lnTo>
                <a:lnTo>
                  <a:pt x="122" y="151"/>
                </a:lnTo>
                <a:lnTo>
                  <a:pt x="127" y="151"/>
                </a:lnTo>
                <a:lnTo>
                  <a:pt x="132" y="151"/>
                </a:lnTo>
                <a:lnTo>
                  <a:pt x="138" y="151"/>
                </a:lnTo>
                <a:lnTo>
                  <a:pt x="144" y="151"/>
                </a:lnTo>
                <a:lnTo>
                  <a:pt x="148" y="151"/>
                </a:lnTo>
                <a:lnTo>
                  <a:pt x="155" y="151"/>
                </a:lnTo>
                <a:lnTo>
                  <a:pt x="159" y="151"/>
                </a:lnTo>
                <a:lnTo>
                  <a:pt x="163" y="149"/>
                </a:lnTo>
                <a:lnTo>
                  <a:pt x="165" y="149"/>
                </a:lnTo>
                <a:lnTo>
                  <a:pt x="168" y="149"/>
                </a:lnTo>
                <a:lnTo>
                  <a:pt x="171" y="149"/>
                </a:lnTo>
                <a:lnTo>
                  <a:pt x="174" y="148"/>
                </a:lnTo>
                <a:lnTo>
                  <a:pt x="177" y="148"/>
                </a:lnTo>
                <a:lnTo>
                  <a:pt x="181" y="147"/>
                </a:lnTo>
                <a:lnTo>
                  <a:pt x="183" y="146"/>
                </a:lnTo>
                <a:lnTo>
                  <a:pt x="188" y="145"/>
                </a:lnTo>
                <a:lnTo>
                  <a:pt x="191" y="144"/>
                </a:lnTo>
                <a:lnTo>
                  <a:pt x="193" y="143"/>
                </a:lnTo>
                <a:lnTo>
                  <a:pt x="196" y="141"/>
                </a:lnTo>
                <a:lnTo>
                  <a:pt x="200" y="140"/>
                </a:lnTo>
                <a:lnTo>
                  <a:pt x="202" y="139"/>
                </a:lnTo>
                <a:lnTo>
                  <a:pt x="205" y="137"/>
                </a:lnTo>
                <a:lnTo>
                  <a:pt x="206" y="135"/>
                </a:lnTo>
                <a:lnTo>
                  <a:pt x="208" y="132"/>
                </a:lnTo>
                <a:lnTo>
                  <a:pt x="208" y="132"/>
                </a:lnTo>
                <a:lnTo>
                  <a:pt x="208" y="130"/>
                </a:lnTo>
                <a:lnTo>
                  <a:pt x="208" y="130"/>
                </a:lnTo>
                <a:lnTo>
                  <a:pt x="208" y="128"/>
                </a:lnTo>
                <a:lnTo>
                  <a:pt x="207" y="127"/>
                </a:lnTo>
                <a:lnTo>
                  <a:pt x="207" y="125"/>
                </a:lnTo>
                <a:lnTo>
                  <a:pt x="207" y="124"/>
                </a:lnTo>
                <a:lnTo>
                  <a:pt x="207" y="122"/>
                </a:lnTo>
                <a:lnTo>
                  <a:pt x="205" y="122"/>
                </a:lnTo>
                <a:lnTo>
                  <a:pt x="205" y="120"/>
                </a:lnTo>
                <a:lnTo>
                  <a:pt x="204" y="119"/>
                </a:lnTo>
                <a:lnTo>
                  <a:pt x="204" y="118"/>
                </a:lnTo>
                <a:lnTo>
                  <a:pt x="203" y="117"/>
                </a:lnTo>
                <a:lnTo>
                  <a:pt x="203" y="116"/>
                </a:lnTo>
                <a:lnTo>
                  <a:pt x="202" y="115"/>
                </a:lnTo>
                <a:lnTo>
                  <a:pt x="202" y="113"/>
                </a:lnTo>
                <a:lnTo>
                  <a:pt x="198" y="112"/>
                </a:lnTo>
                <a:lnTo>
                  <a:pt x="195" y="109"/>
                </a:lnTo>
                <a:lnTo>
                  <a:pt x="189" y="108"/>
                </a:lnTo>
                <a:lnTo>
                  <a:pt x="185" y="107"/>
                </a:lnTo>
                <a:lnTo>
                  <a:pt x="179" y="107"/>
                </a:lnTo>
                <a:lnTo>
                  <a:pt x="173" y="106"/>
                </a:lnTo>
                <a:lnTo>
                  <a:pt x="167" y="106"/>
                </a:lnTo>
                <a:lnTo>
                  <a:pt x="161" y="106"/>
                </a:lnTo>
                <a:lnTo>
                  <a:pt x="154" y="108"/>
                </a:lnTo>
                <a:lnTo>
                  <a:pt x="148" y="108"/>
                </a:lnTo>
                <a:lnTo>
                  <a:pt x="142" y="108"/>
                </a:lnTo>
                <a:lnTo>
                  <a:pt x="136" y="108"/>
                </a:lnTo>
                <a:lnTo>
                  <a:pt x="130" y="108"/>
                </a:lnTo>
                <a:lnTo>
                  <a:pt x="125" y="108"/>
                </a:lnTo>
                <a:lnTo>
                  <a:pt x="121" y="108"/>
                </a:lnTo>
                <a:lnTo>
                  <a:pt x="118" y="108"/>
                </a:lnTo>
              </a:path>
            </a:pathLst>
          </a:custGeom>
          <a:noFill/>
          <a:ln w="3810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21" name="Line 173"/>
          <xdr:cNvSpPr>
            <a:spLocks noChangeShapeType="1"/>
          </xdr:cNvSpPr>
        </xdr:nvSpPr>
        <xdr:spPr bwMode="auto">
          <a:xfrm>
            <a:off x="4751" y="2006"/>
            <a:ext cx="0" cy="78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22" name="Line 174"/>
          <xdr:cNvSpPr>
            <a:spLocks noChangeShapeType="1"/>
          </xdr:cNvSpPr>
        </xdr:nvSpPr>
        <xdr:spPr bwMode="auto">
          <a:xfrm flipV="1">
            <a:off x="4905" y="2557"/>
            <a:ext cx="0" cy="398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23" name="Line 175"/>
          <xdr:cNvSpPr>
            <a:spLocks noChangeShapeType="1"/>
          </xdr:cNvSpPr>
        </xdr:nvSpPr>
        <xdr:spPr bwMode="auto">
          <a:xfrm flipV="1">
            <a:off x="4905" y="2071"/>
            <a:ext cx="0" cy="399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24" name="Line 176"/>
          <xdr:cNvSpPr>
            <a:spLocks noChangeShapeType="1"/>
          </xdr:cNvSpPr>
        </xdr:nvSpPr>
        <xdr:spPr bwMode="auto">
          <a:xfrm>
            <a:off x="4202" y="1332"/>
            <a:ext cx="325" cy="0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25" name="Text Box 177"/>
          <xdr:cNvSpPr txBox="1">
            <a:spLocks noChangeArrowheads="1"/>
          </xdr:cNvSpPr>
        </xdr:nvSpPr>
        <xdr:spPr bwMode="auto">
          <a:xfrm>
            <a:off x="4275" y="1129"/>
            <a:ext cx="216" cy="16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GB" sz="2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</a:t>
            </a:r>
          </a:p>
          <a:p>
            <a:pPr algn="l" rtl="0">
              <a:defRPr sz="1000"/>
            </a:pPr>
            <a:endParaRPr lang="en-GB" sz="2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26" name="Line 178"/>
          <xdr:cNvSpPr>
            <a:spLocks noChangeShapeType="1"/>
          </xdr:cNvSpPr>
        </xdr:nvSpPr>
        <xdr:spPr bwMode="auto">
          <a:xfrm flipV="1">
            <a:off x="4271" y="2088"/>
            <a:ext cx="0" cy="638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27" name="Text Box 179"/>
          <xdr:cNvSpPr txBox="1">
            <a:spLocks noChangeArrowheads="1"/>
          </xdr:cNvSpPr>
        </xdr:nvSpPr>
        <xdr:spPr bwMode="auto">
          <a:xfrm>
            <a:off x="4270" y="2325"/>
            <a:ext cx="441" cy="2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91240B29-F687-4F45-9708-019B960494DF}">
              <a14:hiddenLine xmlns:a14="http://schemas.microsoft.com/office/drawing/2010/main" w="2857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7763" dir="2700000" algn="ctr" rotWithShape="0">
                    <a:srgbClr val="FF990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vertOverflow="clip" wrap="square" lIns="91418" tIns="45710" rIns="91418" bIns="45710" anchor="t" upright="1"/>
          <a:lstStyle/>
          <a:p>
            <a:pPr algn="l" rtl="0">
              <a:defRPr sz="1000"/>
            </a:pPr>
            <a:r>
              <a:rPr lang="en-GB" sz="2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VS</a:t>
            </a:r>
          </a:p>
          <a:p>
            <a:pPr algn="l" rtl="0">
              <a:defRPr sz="1000"/>
            </a:pPr>
            <a:endParaRPr lang="en-GB" sz="2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28" name="Line 180"/>
          <xdr:cNvSpPr>
            <a:spLocks noChangeShapeType="1"/>
          </xdr:cNvSpPr>
        </xdr:nvSpPr>
        <xdr:spPr bwMode="auto">
          <a:xfrm flipV="1">
            <a:off x="4913" y="1449"/>
            <a:ext cx="0" cy="516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29" name="Text Box 181"/>
          <xdr:cNvSpPr txBox="1">
            <a:spLocks noChangeArrowheads="1"/>
          </xdr:cNvSpPr>
        </xdr:nvSpPr>
        <xdr:spPr bwMode="auto">
          <a:xfrm>
            <a:off x="4980" y="1603"/>
            <a:ext cx="396" cy="21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91240B29-F687-4F45-9708-019B960494DF}">
              <a14:hiddenLine xmlns:a14="http://schemas.microsoft.com/office/drawing/2010/main" w="5715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GB" sz="2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VR</a:t>
            </a:r>
          </a:p>
          <a:p>
            <a:pPr algn="l" rtl="0">
              <a:defRPr sz="1000"/>
            </a:pPr>
            <a:endParaRPr lang="en-GB" sz="2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30" name="AutoShape 182"/>
          <xdr:cNvSpPr>
            <a:spLocks noChangeArrowheads="1"/>
          </xdr:cNvSpPr>
        </xdr:nvSpPr>
        <xdr:spPr bwMode="auto">
          <a:xfrm flipV="1">
            <a:off x="4670" y="1575"/>
            <a:ext cx="171" cy="424"/>
          </a:xfrm>
          <a:prstGeom prst="roundRect">
            <a:avLst>
              <a:gd name="adj" fmla="val 0"/>
            </a:avLst>
          </a:prstGeom>
          <a:noFill/>
          <a:ln w="2857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BE0E3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504825</xdr:colOff>
      <xdr:row>28</xdr:row>
      <xdr:rowOff>123825</xdr:rowOff>
    </xdr:from>
    <xdr:to>
      <xdr:col>11</xdr:col>
      <xdr:colOff>285750</xdr:colOff>
      <xdr:row>50</xdr:row>
      <xdr:rowOff>152400</xdr:rowOff>
    </xdr:to>
    <xdr:graphicFrame macro="">
      <xdr:nvGraphicFramePr>
        <xdr:cNvPr id="2231" name="Chart 1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</xdr:colOff>
      <xdr:row>21</xdr:row>
      <xdr:rowOff>0</xdr:rowOff>
    </xdr:from>
    <xdr:to>
      <xdr:col>15</xdr:col>
      <xdr:colOff>581025</xdr:colOff>
      <xdr:row>42</xdr:row>
      <xdr:rowOff>76200</xdr:rowOff>
    </xdr:to>
    <xdr:graphicFrame macro="">
      <xdr:nvGraphicFramePr>
        <xdr:cNvPr id="2234" name="Chart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26</xdr:row>
          <xdr:rowOff>104775</xdr:rowOff>
        </xdr:from>
        <xdr:to>
          <xdr:col>8</xdr:col>
          <xdr:colOff>228600</xdr:colOff>
          <xdr:row>28</xdr:row>
          <xdr:rowOff>95250</xdr:rowOff>
        </xdr:to>
        <xdr:sp macro="" textlink="">
          <xdr:nvSpPr>
            <xdr:cNvPr id="2237" name="ScrollBar1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</xdr:row>
          <xdr:rowOff>104775</xdr:rowOff>
        </xdr:from>
        <xdr:to>
          <xdr:col>6</xdr:col>
          <xdr:colOff>438150</xdr:colOff>
          <xdr:row>4</xdr:row>
          <xdr:rowOff>142875</xdr:rowOff>
        </xdr:to>
        <xdr:sp macro="" textlink="">
          <xdr:nvSpPr>
            <xdr:cNvPr id="2238" name="ScrollBar2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12</xdr:row>
      <xdr:rowOff>95250</xdr:rowOff>
    </xdr:from>
    <xdr:to>
      <xdr:col>13</xdr:col>
      <xdr:colOff>523875</xdr:colOff>
      <xdr:row>37</xdr:row>
      <xdr:rowOff>114300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24</xdr:row>
      <xdr:rowOff>76200</xdr:rowOff>
    </xdr:from>
    <xdr:to>
      <xdr:col>17</xdr:col>
      <xdr:colOff>238125</xdr:colOff>
      <xdr:row>45</xdr:row>
      <xdr:rowOff>142875</xdr:rowOff>
    </xdr:to>
    <xdr:graphicFrame macro="">
      <xdr:nvGraphicFramePr>
        <xdr:cNvPr id="307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48"/>
  <sheetViews>
    <sheetView showGridLines="0" tabSelected="1" workbookViewId="0">
      <selection activeCell="B5" sqref="B5"/>
    </sheetView>
  </sheetViews>
  <sheetFormatPr defaultRowHeight="12.75" x14ac:dyDescent="0.2"/>
  <cols>
    <col min="1" max="1" width="19.85546875" customWidth="1"/>
    <col min="2" max="2" width="12.42578125" customWidth="1"/>
    <col min="4" max="4" width="4.7109375" customWidth="1"/>
  </cols>
  <sheetData>
    <row r="1" spans="1:17" x14ac:dyDescent="0.2">
      <c r="A1" s="9" t="s">
        <v>0</v>
      </c>
      <c r="B1" s="10">
        <v>150</v>
      </c>
      <c r="C1" s="11" t="s">
        <v>1</v>
      </c>
    </row>
    <row r="2" spans="1:17" x14ac:dyDescent="0.2">
      <c r="A2" s="9" t="s">
        <v>22</v>
      </c>
      <c r="B2" s="10">
        <v>20</v>
      </c>
      <c r="C2" s="12" t="s">
        <v>23</v>
      </c>
      <c r="E2">
        <v>6793</v>
      </c>
    </row>
    <row r="3" spans="1:17" x14ac:dyDescent="0.2">
      <c r="A3" s="9" t="s">
        <v>2</v>
      </c>
      <c r="B3" s="10">
        <v>120</v>
      </c>
      <c r="C3" s="11" t="s">
        <v>3</v>
      </c>
      <c r="E3">
        <f>E2/1000</f>
        <v>6.7930000000000001</v>
      </c>
    </row>
    <row r="4" spans="1:17" x14ac:dyDescent="0.2">
      <c r="A4" s="9" t="s">
        <v>25</v>
      </c>
      <c r="B4" s="10">
        <v>20</v>
      </c>
      <c r="C4" s="13" t="s">
        <v>13</v>
      </c>
    </row>
    <row r="5" spans="1:17" x14ac:dyDescent="0.2">
      <c r="A5" s="9" t="s">
        <v>4</v>
      </c>
      <c r="B5" s="10">
        <v>102</v>
      </c>
      <c r="C5" s="11" t="s">
        <v>5</v>
      </c>
    </row>
    <row r="8" spans="1:17" x14ac:dyDescent="0.2">
      <c r="P8">
        <f>E3</f>
        <v>6.7930000000000001</v>
      </c>
      <c r="Q8">
        <v>500</v>
      </c>
    </row>
    <row r="9" spans="1:17" x14ac:dyDescent="0.2">
      <c r="P9">
        <f>P8</f>
        <v>6.7930000000000001</v>
      </c>
      <c r="Q9">
        <v>-500</v>
      </c>
    </row>
    <row r="21" spans="1:5" x14ac:dyDescent="0.2">
      <c r="A21" s="1"/>
      <c r="B21" s="2"/>
      <c r="C21" s="3"/>
      <c r="D21" s="2"/>
    </row>
    <row r="22" spans="1:5" x14ac:dyDescent="0.2">
      <c r="A22" s="1"/>
      <c r="B22" s="2"/>
      <c r="C22" s="3"/>
      <c r="D22" s="2"/>
    </row>
    <row r="23" spans="1:5" x14ac:dyDescent="0.2">
      <c r="A23" s="1"/>
      <c r="B23" s="2"/>
      <c r="C23" s="3"/>
      <c r="D23" s="2"/>
    </row>
    <row r="24" spans="1:5" x14ac:dyDescent="0.2">
      <c r="A24" s="1"/>
      <c r="B24" s="2"/>
      <c r="C24" s="3"/>
      <c r="D24" s="2"/>
    </row>
    <row r="25" spans="1:5" x14ac:dyDescent="0.2">
      <c r="A25" s="1"/>
      <c r="B25" s="2"/>
      <c r="C25" s="3"/>
      <c r="D25" s="2"/>
    </row>
    <row r="26" spans="1:5" x14ac:dyDescent="0.2">
      <c r="A26" s="1"/>
      <c r="B26" s="2"/>
      <c r="C26" s="3"/>
      <c r="D26" s="2"/>
    </row>
    <row r="27" spans="1:5" x14ac:dyDescent="0.2">
      <c r="D27" s="2"/>
    </row>
    <row r="28" spans="1:5" x14ac:dyDescent="0.2">
      <c r="D28" s="2"/>
    </row>
    <row r="29" spans="1:5" x14ac:dyDescent="0.2">
      <c r="D29" s="2"/>
      <c r="E29" s="1"/>
    </row>
    <row r="30" spans="1:5" x14ac:dyDescent="0.2">
      <c r="D30" s="2"/>
    </row>
    <row r="31" spans="1:5" x14ac:dyDescent="0.2">
      <c r="D31" s="2"/>
    </row>
    <row r="32" spans="1:5" x14ac:dyDescent="0.2">
      <c r="A32" s="14" t="s">
        <v>31</v>
      </c>
      <c r="B32" s="15"/>
      <c r="C32" s="4"/>
      <c r="D32" s="2"/>
    </row>
    <row r="33" spans="1:4" x14ac:dyDescent="0.2">
      <c r="A33" s="16" t="s">
        <v>2</v>
      </c>
      <c r="B33" s="17">
        <f>+B3*0.000001</f>
        <v>1.1999999999999999E-4</v>
      </c>
      <c r="C33" s="5" t="s">
        <v>32</v>
      </c>
      <c r="D33" s="2"/>
    </row>
    <row r="34" spans="1:4" x14ac:dyDescent="0.2">
      <c r="A34" s="16" t="s">
        <v>22</v>
      </c>
      <c r="B34" s="17">
        <f>+B2*0.001</f>
        <v>0.02</v>
      </c>
      <c r="C34" s="5" t="s">
        <v>33</v>
      </c>
      <c r="D34" s="2"/>
    </row>
    <row r="35" spans="1:4" x14ac:dyDescent="0.2">
      <c r="A35" s="16" t="s">
        <v>25</v>
      </c>
      <c r="B35" s="18">
        <f>+B4</f>
        <v>20</v>
      </c>
      <c r="C35" s="8" t="s">
        <v>13</v>
      </c>
      <c r="D35" s="2"/>
    </row>
    <row r="36" spans="1:4" x14ac:dyDescent="0.2">
      <c r="A36" s="19" t="s">
        <v>14</v>
      </c>
      <c r="B36" s="18">
        <f>2*PI()*$B$5</f>
        <v>640.88490133231778</v>
      </c>
      <c r="C36" s="5" t="s">
        <v>8</v>
      </c>
    </row>
    <row r="37" spans="1:4" x14ac:dyDescent="0.2">
      <c r="A37" s="20" t="s">
        <v>15</v>
      </c>
      <c r="B37" s="18">
        <f>1/($B$33*$B$36)</f>
        <v>13.002854827769228</v>
      </c>
      <c r="C37" s="8" t="s">
        <v>13</v>
      </c>
    </row>
    <row r="38" spans="1:4" x14ac:dyDescent="0.2">
      <c r="A38" s="16" t="s">
        <v>21</v>
      </c>
      <c r="B38" s="18">
        <f>+$B$36*$B$34</f>
        <v>12.817698026646356</v>
      </c>
      <c r="C38" s="8" t="s">
        <v>13</v>
      </c>
    </row>
    <row r="39" spans="1:4" x14ac:dyDescent="0.2">
      <c r="A39" s="16" t="s">
        <v>26</v>
      </c>
      <c r="B39" s="18">
        <f>+B4</f>
        <v>20</v>
      </c>
      <c r="C39" s="8" t="s">
        <v>13</v>
      </c>
    </row>
    <row r="40" spans="1:4" x14ac:dyDescent="0.2">
      <c r="A40" s="20" t="s">
        <v>6</v>
      </c>
      <c r="B40" s="18">
        <f>+B1/SQRT(B39^2+ABS(B38-B37)^2)</f>
        <v>7.4996786171491729</v>
      </c>
      <c r="C40" s="5" t="s">
        <v>7</v>
      </c>
    </row>
    <row r="41" spans="1:4" x14ac:dyDescent="0.2">
      <c r="A41" s="20" t="s">
        <v>24</v>
      </c>
      <c r="B41" s="18">
        <f>+B40*B38</f>
        <v>96.128615811514834</v>
      </c>
      <c r="C41" s="5" t="s">
        <v>1</v>
      </c>
    </row>
    <row r="42" spans="1:4" x14ac:dyDescent="0.2">
      <c r="A42" s="20" t="s">
        <v>12</v>
      </c>
      <c r="B42" s="18">
        <f>+$B$40*$B$37</f>
        <v>97.51723231371578</v>
      </c>
      <c r="C42" s="5" t="s">
        <v>1</v>
      </c>
    </row>
    <row r="43" spans="1:4" x14ac:dyDescent="0.2">
      <c r="A43" s="20" t="s">
        <v>29</v>
      </c>
      <c r="B43" s="18">
        <f>+$B$40*$B$39</f>
        <v>149.99357234298347</v>
      </c>
      <c r="C43" s="5" t="s">
        <v>1</v>
      </c>
    </row>
    <row r="44" spans="1:4" x14ac:dyDescent="0.2">
      <c r="A44" s="20"/>
      <c r="B44" s="18"/>
      <c r="C44" s="5"/>
    </row>
    <row r="45" spans="1:4" x14ac:dyDescent="0.2">
      <c r="A45" s="20"/>
      <c r="B45" s="21"/>
      <c r="C45" s="5"/>
    </row>
    <row r="46" spans="1:4" x14ac:dyDescent="0.2">
      <c r="A46" s="20"/>
      <c r="B46" s="22"/>
      <c r="C46" s="5"/>
    </row>
    <row r="47" spans="1:4" x14ac:dyDescent="0.2">
      <c r="A47" s="20"/>
      <c r="B47" s="22"/>
      <c r="C47" s="5"/>
    </row>
    <row r="48" spans="1:4" x14ac:dyDescent="0.2">
      <c r="A48" s="23" t="s">
        <v>30</v>
      </c>
      <c r="B48" s="24">
        <f>SQRT(1/(B34*B33))/(2*PI())</f>
        <v>102.73407401024997</v>
      </c>
      <c r="C48" s="6"/>
    </row>
  </sheetData>
  <sheetProtection selectLockedCells="1"/>
  <phoneticPr fontId="4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238" r:id="rId4" name="ScrollBar2">
          <controlPr defaultSize="0" autoLine="0" linkedCell="B5" r:id="rId5">
            <anchor moveWithCells="1">
              <from>
                <xdr:col>4</xdr:col>
                <xdr:colOff>276225</xdr:colOff>
                <xdr:row>3</xdr:row>
                <xdr:rowOff>104775</xdr:rowOff>
              </from>
              <to>
                <xdr:col>6</xdr:col>
                <xdr:colOff>438150</xdr:colOff>
                <xdr:row>4</xdr:row>
                <xdr:rowOff>142875</xdr:rowOff>
              </to>
            </anchor>
          </controlPr>
        </control>
      </mc:Choice>
      <mc:Fallback>
        <control shapeId="2238" r:id="rId4" name="ScrollBar2"/>
      </mc:Fallback>
    </mc:AlternateContent>
    <mc:AlternateContent xmlns:mc="http://schemas.openxmlformats.org/markup-compatibility/2006">
      <mc:Choice Requires="x14">
        <control shapeId="2237" r:id="rId6" name="ScrollBar1">
          <controlPr defaultSize="0" autoLine="0" autoPict="0" linkedCell="Sheet1!E2" r:id="rId7">
            <anchor moveWithCells="1">
              <from>
                <xdr:col>0</xdr:col>
                <xdr:colOff>561975</xdr:colOff>
                <xdr:row>26</xdr:row>
                <xdr:rowOff>104775</xdr:rowOff>
              </from>
              <to>
                <xdr:col>8</xdr:col>
                <xdr:colOff>228600</xdr:colOff>
                <xdr:row>28</xdr:row>
                <xdr:rowOff>95250</xdr:rowOff>
              </to>
            </anchor>
          </controlPr>
        </control>
      </mc:Choice>
      <mc:Fallback>
        <control shapeId="2237" r:id="rId6" name="ScrollBar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56"/>
  <sheetViews>
    <sheetView workbookViewId="0">
      <selection activeCell="C6" sqref="C6"/>
    </sheetView>
  </sheetViews>
  <sheetFormatPr defaultRowHeight="12.75" x14ac:dyDescent="0.2"/>
  <cols>
    <col min="1" max="1" width="11" bestFit="1" customWidth="1"/>
    <col min="2" max="2" width="13.140625" bestFit="1" customWidth="1"/>
  </cols>
  <sheetData>
    <row r="1" spans="1:5" x14ac:dyDescent="0.2">
      <c r="A1" t="s">
        <v>11</v>
      </c>
      <c r="B1" t="s">
        <v>20</v>
      </c>
      <c r="C1" t="s">
        <v>9</v>
      </c>
      <c r="D1" t="s">
        <v>27</v>
      </c>
      <c r="E1" t="s">
        <v>10</v>
      </c>
    </row>
    <row r="2" spans="1:5" x14ac:dyDescent="0.2">
      <c r="A2">
        <v>0</v>
      </c>
      <c r="B2" s="3">
        <f>Sheet1!$B$41*COS(A2*Sheet1!$B$36*0.001+PI()/2)</f>
        <v>5.8885912566990868E-15</v>
      </c>
      <c r="C2" s="3">
        <f>Sheet1!$B$42*COS(A2*Sheet1!$B$36*0.001-PI()/2)</f>
        <v>5.9736543248056921E-15</v>
      </c>
      <c r="D2" s="3">
        <f>Sheet1!$B$43*COS(A2*Sheet1!$B$36*0.001)</f>
        <v>149.99357234298347</v>
      </c>
      <c r="E2" s="2">
        <f>+B2+C2+D2</f>
        <v>149.99357234298347</v>
      </c>
    </row>
    <row r="3" spans="1:5" x14ac:dyDescent="0.2">
      <c r="A3">
        <f>+A2+0.1</f>
        <v>0.1</v>
      </c>
      <c r="B3" s="3">
        <f>Sheet1!$B$41*COS(A3*Sheet1!$B$36*0.001+PI()/2)</f>
        <v>-6.1565213433939174</v>
      </c>
      <c r="C3" s="3">
        <f>Sheet1!$B$42*COS(A3*Sheet1!$B$36*0.001-PI()/2)</f>
        <v>6.2454547693193776</v>
      </c>
      <c r="D3" s="3">
        <f>Sheet1!$B$43*COS(A3*Sheet1!$B$36*0.001)</f>
        <v>149.68564087046619</v>
      </c>
      <c r="E3" s="2">
        <f t="shared" ref="E3:E66" si="0">+B3+C3+D3</f>
        <v>149.77457429639165</v>
      </c>
    </row>
    <row r="4" spans="1:5" x14ac:dyDescent="0.2">
      <c r="A4">
        <f t="shared" ref="A4:A67" si="1">+A3+0.1</f>
        <v>0.2</v>
      </c>
      <c r="B4" s="3">
        <f>Sheet1!$B$41*COS(A4*Sheet1!$B$36*0.001+PI()/2)</f>
        <v>-12.287764447817457</v>
      </c>
      <c r="C4" s="3">
        <f>Sheet1!$B$42*COS(A4*Sheet1!$B$36*0.001-PI()/2)</f>
        <v>12.465266145343767</v>
      </c>
      <c r="D4" s="3">
        <f>Sheet1!$B$43*COS(A4*Sheet1!$B$36*0.001)</f>
        <v>148.76311079764972</v>
      </c>
      <c r="E4" s="2">
        <f t="shared" si="0"/>
        <v>148.94061249517603</v>
      </c>
    </row>
    <row r="5" spans="1:5" x14ac:dyDescent="0.2">
      <c r="A5">
        <f t="shared" si="1"/>
        <v>0.30000000000000004</v>
      </c>
      <c r="B5" s="3">
        <f>Sheet1!$B$41*COS(A5*Sheet1!$B$36*0.001+PI()/2)</f>
        <v>-18.368554864952351</v>
      </c>
      <c r="C5" s="3">
        <f>Sheet1!$B$42*COS(A5*Sheet1!$B$36*0.001-PI()/2)</f>
        <v>18.633896024728024</v>
      </c>
      <c r="D5" s="3">
        <f>Sheet1!$B$43*COS(A5*Sheet1!$B$36*0.001)</f>
        <v>147.2297699674306</v>
      </c>
      <c r="E5" s="2">
        <f t="shared" si="0"/>
        <v>147.49511112720626</v>
      </c>
    </row>
    <row r="6" spans="1:5" x14ac:dyDescent="0.2">
      <c r="A6">
        <f t="shared" si="1"/>
        <v>0.4</v>
      </c>
      <c r="B6" s="3">
        <f>Sheet1!$B$41*COS(A6*Sheet1!$B$36*0.001+PI()/2)</f>
        <v>-24.373925301627764</v>
      </c>
      <c r="C6" s="3">
        <f>Sheet1!$B$42*COS(A6*Sheet1!$B$36*0.001-PI()/2)</f>
        <v>24.7260164517138</v>
      </c>
      <c r="D6" s="3">
        <f>Sheet1!$B$43*COS(A6*Sheet1!$B$36*0.001)</f>
        <v>145.09191416825294</v>
      </c>
      <c r="E6" s="2">
        <f t="shared" si="0"/>
        <v>145.44400531833898</v>
      </c>
    </row>
    <row r="7" spans="1:5" x14ac:dyDescent="0.2">
      <c r="A7">
        <f t="shared" si="1"/>
        <v>0.5</v>
      </c>
      <c r="B7" s="3">
        <f>Sheet1!$B$41*COS(A7*Sheet1!$B$36*0.001+PI()/2)</f>
        <v>-30.279218133750959</v>
      </c>
      <c r="C7" s="3">
        <f>Sheet1!$B$42*COS(A7*Sheet1!$B$36*0.001-PI()/2)</f>
        <v>30.716613612915168</v>
      </c>
      <c r="D7" s="3">
        <f>Sheet1!$B$43*COS(A7*Sheet1!$B$36*0.001)</f>
        <v>142.35832128404849</v>
      </c>
      <c r="E7" s="2">
        <f t="shared" si="0"/>
        <v>142.79571676321268</v>
      </c>
    </row>
    <row r="8" spans="1:5" x14ac:dyDescent="0.2">
      <c r="A8">
        <f t="shared" si="1"/>
        <v>0.6</v>
      </c>
      <c r="B8" s="3">
        <f>Sheet1!$B$41*COS(A8*Sheet1!$B$36*0.001+PI()/2)</f>
        <v>-36.06018664875905</v>
      </c>
      <c r="C8" s="3">
        <f>Sheet1!$B$42*COS(A8*Sheet1!$B$36*0.001-PI()/2)</f>
        <v>36.581090542258323</v>
      </c>
      <c r="D8" s="3">
        <f>Sheet1!$B$43*COS(A8*Sheet1!$B$36*0.001)</f>
        <v>139.04021525286933</v>
      </c>
      <c r="E8" s="2">
        <f t="shared" si="0"/>
        <v>139.56111914636861</v>
      </c>
    </row>
    <row r="9" spans="1:5" x14ac:dyDescent="0.2">
      <c r="A9">
        <f t="shared" si="1"/>
        <v>0.7</v>
      </c>
      <c r="B9" s="3">
        <f>Sheet1!$B$41*COS(A9*Sheet1!$B$36*0.001+PI()/2)</f>
        <v>-41.693094600897034</v>
      </c>
      <c r="C9" s="3">
        <f>Sheet1!$B$42*COS(A9*Sheet1!$B$36*0.001-PI()/2)</f>
        <v>42.295368114375592</v>
      </c>
      <c r="D9" s="3">
        <f>Sheet1!$B$43*COS(A9*Sheet1!$B$36*0.001)</f>
        <v>135.15121998219621</v>
      </c>
      <c r="E9" s="2">
        <f t="shared" si="0"/>
        <v>135.75349349567477</v>
      </c>
    </row>
    <row r="10" spans="1:5" x14ac:dyDescent="0.2">
      <c r="A10">
        <f t="shared" si="1"/>
        <v>0.79999999999999993</v>
      </c>
      <c r="B10" s="3">
        <f>Sheet1!$B$41*COS(A10*Sheet1!$B$36*0.001+PI()/2)</f>
        <v>-47.154813670555441</v>
      </c>
      <c r="C10" s="3">
        <f>Sheet1!$B$42*COS(A10*Sheet1!$B$36*0.001-PI()/2)</f>
        <v>47.835983911782421</v>
      </c>
      <c r="D10" s="3">
        <f>Sheet1!$B$43*COS(A10*Sheet1!$B$36*0.001)</f>
        <v>130.70730341014277</v>
      </c>
      <c r="E10" s="2">
        <f t="shared" si="0"/>
        <v>131.38847365136974</v>
      </c>
    </row>
    <row r="11" spans="1:5" x14ac:dyDescent="0.2">
      <c r="A11">
        <f t="shared" si="1"/>
        <v>0.89999999999999991</v>
      </c>
      <c r="B11" s="3">
        <f>Sheet1!$B$41*COS(A11*Sheet1!$B$36*0.001+PI()/2)</f>
        <v>-52.422918427506559</v>
      </c>
      <c r="C11" s="3">
        <f>Sheet1!$B$42*COS(A11*Sheet1!$B$36*0.001-PI()/2)</f>
        <v>53.18018855989569</v>
      </c>
      <c r="D11" s="3">
        <f>Sheet1!$B$43*COS(A11*Sheet1!$B$36*0.001)</f>
        <v>125.72671194223696</v>
      </c>
      <c r="E11" s="2">
        <f t="shared" si="0"/>
        <v>126.48398207462608</v>
      </c>
    </row>
    <row r="12" spans="1:5" x14ac:dyDescent="0.2">
      <c r="A12">
        <f t="shared" si="1"/>
        <v>0.99999999999999989</v>
      </c>
      <c r="B12" s="3">
        <f>Sheet1!$B$41*COS(A12*Sheet1!$B$36*0.001+PI()/2)</f>
        <v>-57.475778408126523</v>
      </c>
      <c r="C12" s="3">
        <f>Sheet1!$B$42*COS(A12*Sheet1!$B$36*0.001-PI()/2)</f>
        <v>58.30603913434836</v>
      </c>
      <c r="D12" s="3">
        <f>Sheet1!$B$43*COS(A12*Sheet1!$B$36*0.001)</f>
        <v>120.22989553297697</v>
      </c>
      <c r="E12" s="2">
        <f t="shared" si="0"/>
        <v>121.06015625919881</v>
      </c>
    </row>
    <row r="13" spans="1:5" x14ac:dyDescent="0.2">
      <c r="A13">
        <f t="shared" si="1"/>
        <v>1.0999999999999999</v>
      </c>
      <c r="B13" s="3">
        <f>Sheet1!$B$41*COS(A13*Sheet1!$B$36*0.001+PI()/2)</f>
        <v>-62.292646928541494</v>
      </c>
      <c r="C13" s="3">
        <f>Sheet1!$B$42*COS(A13*Sheet1!$B$36*0.001-PI()/2)</f>
        <v>63.19248925707722</v>
      </c>
      <c r="D13" s="3">
        <f>Sheet1!$B$43*COS(A13*Sheet1!$B$36*0.001)</f>
        <v>114.23942371977192</v>
      </c>
      <c r="E13" s="2">
        <f t="shared" si="0"/>
        <v>115.13926604830765</v>
      </c>
    </row>
    <row r="14" spans="1:5" x14ac:dyDescent="0.2">
      <c r="A14">
        <f t="shared" si="1"/>
        <v>1.2</v>
      </c>
      <c r="B14" s="3">
        <f>Sheet1!$B$41*COS(A14*Sheet1!$B$36*0.001+PI()/2)</f>
        <v>-66.853746269036634</v>
      </c>
      <c r="C14" s="3">
        <f>Sheet1!$B$42*COS(A14*Sheet1!$B$36*0.001-PI()/2)</f>
        <v>67.819475511254851</v>
      </c>
      <c r="D14" s="3">
        <f>Sheet1!$B$43*COS(A14*Sheet1!$B$36*0.001)</f>
        <v>107.7798929540257</v>
      </c>
      <c r="E14" s="2">
        <f t="shared" si="0"/>
        <v>108.74562219624391</v>
      </c>
    </row>
    <row r="15" spans="1:5" x14ac:dyDescent="0.2">
      <c r="A15">
        <f t="shared" si="1"/>
        <v>1.3</v>
      </c>
      <c r="B15" s="3">
        <f>Sheet1!$B$41*COS(A15*Sheet1!$B$36*0.001+PI()/2)</f>
        <v>-71.140348879967291</v>
      </c>
      <c r="C15" s="3">
        <f>Sheet1!$B$42*COS(A15*Sheet1!$B$36*0.001-PI()/2)</f>
        <v>72.167999820252902</v>
      </c>
      <c r="D15" s="3">
        <f>Sheet1!$B$43*COS(A15*Sheet1!$B$36*0.001)</f>
        <v>100.87782560985598</v>
      </c>
      <c r="E15" s="2">
        <f t="shared" si="0"/>
        <v>101.90547655014159</v>
      </c>
    </row>
    <row r="16" spans="1:5" x14ac:dyDescent="0.2">
      <c r="A16">
        <f t="shared" si="1"/>
        <v>1.4000000000000001</v>
      </c>
      <c r="B16" s="3">
        <f>Sheet1!$B$41*COS(A16*Sheet1!$B$36*0.001+PI()/2)</f>
        <v>-75.134854275746534</v>
      </c>
      <c r="C16" s="3">
        <f>Sheet1!$B$42*COS(A16*Sheet1!$B$36*0.001-PI()/2)</f>
        <v>76.220207452394149</v>
      </c>
      <c r="D16" s="3">
        <f>Sheet1!$B$43*COS(A16*Sheet1!$B$36*0.001)</f>
        <v>93.561561085111691</v>
      </c>
      <c r="E16" s="2">
        <f t="shared" si="0"/>
        <v>94.646914261759306</v>
      </c>
    </row>
    <row r="17" spans="1:5" x14ac:dyDescent="0.2">
      <c r="A17">
        <f t="shared" si="1"/>
        <v>1.5000000000000002</v>
      </c>
      <c r="B17" s="3">
        <f>Sheet1!$B$41*COS(A17*Sheet1!$B$36*0.001+PI()/2)</f>
        <v>-78.82086130118762</v>
      </c>
      <c r="C17" s="3">
        <f>Sheet1!$B$42*COS(A17*Sheet1!$B$36*0.001-PI()/2)</f>
        <v>79.959460331211432</v>
      </c>
      <c r="D17" s="3">
        <f>Sheet1!$B$43*COS(A17*Sheet1!$B$36*0.001)</f>
        <v>85.861139441820058</v>
      </c>
      <c r="E17" s="2">
        <f t="shared" si="0"/>
        <v>86.99973847184387</v>
      </c>
    </row>
    <row r="18" spans="1:5" x14ac:dyDescent="0.2">
      <c r="A18">
        <f t="shared" si="1"/>
        <v>1.6000000000000003</v>
      </c>
      <c r="B18" s="3">
        <f>Sheet1!$B$41*COS(A18*Sheet1!$B$36*0.001+PI()/2)</f>
        <v>-82.183235473481446</v>
      </c>
      <c r="C18" s="3">
        <f>Sheet1!$B$42*COS(A18*Sheet1!$B$36*0.001-PI()/2)</f>
        <v>83.370405350206866</v>
      </c>
      <c r="D18" s="3">
        <f>Sheet1!$B$43*COS(A18*Sheet1!$B$36*0.001)</f>
        <v>77.808178063827341</v>
      </c>
      <c r="E18" s="2">
        <f t="shared" si="0"/>
        <v>78.995347940552762</v>
      </c>
    </row>
    <row r="19" spans="1:5" x14ac:dyDescent="0.2">
      <c r="A19">
        <f t="shared" si="1"/>
        <v>1.7000000000000004</v>
      </c>
      <c r="B19" s="3">
        <f>Sheet1!$B$41*COS(A19*Sheet1!$B$36*0.001+PI()/2)</f>
        <v>-85.208171123306911</v>
      </c>
      <c r="C19" s="3">
        <f>Sheet1!$B$42*COS(A19*Sheet1!$B$36*0.001-PI()/2)</f>
        <v>86.439037411615757</v>
      </c>
      <c r="D19" s="3">
        <f>Sheet1!$B$43*COS(A19*Sheet1!$B$36*0.001)</f>
        <v>69.435741838068537</v>
      </c>
      <c r="E19" s="2">
        <f t="shared" si="0"/>
        <v>70.666608126377383</v>
      </c>
    </row>
    <row r="20" spans="1:5" x14ac:dyDescent="0.2">
      <c r="A20">
        <f t="shared" si="1"/>
        <v>1.8000000000000005</v>
      </c>
      <c r="B20" s="3">
        <f>Sheet1!$B$41*COS(A20*Sheet1!$B$36*0.001+PI()/2)</f>
        <v>-87.883248079927739</v>
      </c>
      <c r="C20" s="3">
        <f>Sheet1!$B$42*COS(A20*Sheet1!$B$36*0.001-PI()/2)</f>
        <v>89.152756930342193</v>
      </c>
      <c r="D20" s="3">
        <f>Sheet1!$B$43*COS(A20*Sheet1!$B$36*0.001)</f>
        <v>60.778207392492213</v>
      </c>
      <c r="E20" s="2">
        <f t="shared" si="0"/>
        <v>62.047716242906667</v>
      </c>
    </row>
    <row r="21" spans="1:5" x14ac:dyDescent="0.2">
      <c r="A21">
        <f t="shared" si="1"/>
        <v>1.9000000000000006</v>
      </c>
      <c r="B21" s="3">
        <f>Sheet1!$B$41*COS(A21*Sheet1!$B$36*0.001+PI()/2)</f>
        <v>-90.197482667530622</v>
      </c>
      <c r="C21" s="3">
        <f>Sheet1!$B$42*COS(A21*Sheet1!$B$36*0.001-PI()/2)</f>
        <v>91.500421566959929</v>
      </c>
      <c r="D21" s="3">
        <f>Sheet1!$B$43*COS(A21*Sheet1!$B$36*0.001)</f>
        <v>51.871121948069991</v>
      </c>
      <c r="E21" s="2">
        <f t="shared" si="0"/>
        <v>53.174060847499298</v>
      </c>
    </row>
    <row r="22" spans="1:5" x14ac:dyDescent="0.2">
      <c r="A22">
        <f t="shared" si="1"/>
        <v>2.0000000000000004</v>
      </c>
      <c r="B22" s="3">
        <f>Sheet1!$B$41*COS(A22*Sheet1!$B$36*0.001+PI()/2)</f>
        <v>-92.141372803417212</v>
      </c>
      <c r="C22" s="3">
        <f>Sheet1!$B$42*COS(A22*Sheet1!$B$36*0.001-PI()/2)</f>
        <v>93.472391977365916</v>
      </c>
      <c r="D22" s="3">
        <f>Sheet1!$B$43*COS(A22*Sheet1!$B$36*0.001)</f>
        <v>42.751057364434139</v>
      </c>
      <c r="E22" s="2">
        <f t="shared" si="0"/>
        <v>44.082076538382843</v>
      </c>
    </row>
    <row r="23" spans="1:5" x14ac:dyDescent="0.2">
      <c r="A23">
        <f t="shared" si="1"/>
        <v>2.1000000000000005</v>
      </c>
      <c r="B23" s="3">
        <f>Sheet1!$B$41*COS(A23*Sheet1!$B$36*0.001+PI()/2)</f>
        <v>-93.706937012880218</v>
      </c>
      <c r="C23" s="3">
        <f>Sheet1!$B$42*COS(A23*Sheet1!$B$36*0.001-PI()/2)</f>
        <v>95.060571391241922</v>
      </c>
      <c r="D23" s="3">
        <f>Sheet1!$B$43*COS(A23*Sheet1!$B$36*0.001)</f>
        <v>33.455459978421914</v>
      </c>
      <c r="E23" s="2">
        <f t="shared" si="0"/>
        <v>34.809094356783618</v>
      </c>
    </row>
    <row r="24" spans="1:5" x14ac:dyDescent="0.2">
      <c r="A24">
        <f t="shared" si="1"/>
        <v>2.2000000000000006</v>
      </c>
      <c r="B24" s="3">
        <f>Sheet1!$B$41*COS(A24*Sheet1!$B$36*0.001+PI()/2)</f>
        <v>-94.887747200571184</v>
      </c>
      <c r="C24" s="3">
        <f>Sheet1!$B$42*COS(A24*Sheet1!$B$36*0.001-PI()/2)</f>
        <v>96.258438856817847</v>
      </c>
      <c r="D24" s="3">
        <f>Sheet1!$B$43*COS(A24*Sheet1!$B$36*0.001)</f>
        <v>24.022496852078643</v>
      </c>
      <c r="E24" s="2">
        <f t="shared" si="0"/>
        <v>25.393188508325306</v>
      </c>
    </row>
    <row r="25" spans="1:5" x14ac:dyDescent="0.2">
      <c r="A25">
        <f t="shared" si="1"/>
        <v>2.3000000000000007</v>
      </c>
      <c r="B25" s="3">
        <f>Sheet1!$B$41*COS(A25*Sheet1!$B$36*0.001+PI()/2)</f>
        <v>-95.678955043802929</v>
      </c>
      <c r="C25" s="3">
        <f>Sheet1!$B$42*COS(A25*Sheet1!$B$36*0.001-PI()/2)</f>
        <v>97.061076015436143</v>
      </c>
      <c r="D25" s="3">
        <f>Sheet1!$B$43*COS(A25*Sheet1!$B$36*0.001)</f>
        <v>14.490899061414023</v>
      </c>
      <c r="E25" s="2">
        <f t="shared" si="0"/>
        <v>15.873020033047236</v>
      </c>
    </row>
    <row r="26" spans="1:5" x14ac:dyDescent="0.2">
      <c r="A26">
        <f t="shared" si="1"/>
        <v>2.4000000000000008</v>
      </c>
      <c r="B26" s="3">
        <f>Sheet1!$B$41*COS(A26*Sheet1!$B$36*0.001+PI()/2)</f>
        <v>-96.077311899417907</v>
      </c>
      <c r="C26" s="3">
        <f>Sheet1!$B$42*COS(A26*Sheet1!$B$36*0.001-PI()/2)</f>
        <v>97.465187295982787</v>
      </c>
      <c r="D26" s="3">
        <f>Sheet1!$B$43*COS(A26*Sheet1!$B$36*0.001)</f>
        <v>4.8998026693576477</v>
      </c>
      <c r="E26" s="2">
        <f t="shared" si="0"/>
        <v>6.2876780659225275</v>
      </c>
    </row>
    <row r="27" spans="1:5" x14ac:dyDescent="0.2">
      <c r="A27">
        <f t="shared" si="1"/>
        <v>2.5000000000000009</v>
      </c>
      <c r="B27" s="3">
        <f>Sheet1!$B$41*COS(A27*Sheet1!$B$36*0.001+PI()/2)</f>
        <v>-96.081182142486057</v>
      </c>
      <c r="C27" s="3">
        <f>Sheet1!$B$42*COS(A27*Sheet1!$B$36*0.001-PI()/2)</f>
        <v>97.469113446268025</v>
      </c>
      <c r="D27" s="3">
        <f>Sheet1!$B$43*COS(A27*Sheet1!$B$36*0.001)</f>
        <v>-4.7114119641333252</v>
      </c>
      <c r="E27" s="2">
        <f t="shared" si="0"/>
        <v>-3.3234806603513567</v>
      </c>
    </row>
    <row r="28" spans="1:5" x14ac:dyDescent="0.2">
      <c r="A28">
        <f t="shared" si="1"/>
        <v>2.600000000000001</v>
      </c>
      <c r="B28" s="3">
        <f>Sheet1!$B$41*COS(A28*Sheet1!$B$36*0.001+PI()/2)</f>
        <v>-95.690549882064502</v>
      </c>
      <c r="C28" s="3">
        <f>Sheet1!$B$42*COS(A28*Sheet1!$B$36*0.001-PI()/2)</f>
        <v>97.072838345797905</v>
      </c>
      <c r="D28" s="3">
        <f>Sheet1!$B$43*COS(A28*Sheet1!$B$36*0.001)</f>
        <v>-14.303281875032704</v>
      </c>
      <c r="E28" s="2">
        <f t="shared" si="0"/>
        <v>-12.920993411299301</v>
      </c>
    </row>
    <row r="29" spans="1:5" x14ac:dyDescent="0.2">
      <c r="A29">
        <f t="shared" si="1"/>
        <v>2.7000000000000011</v>
      </c>
      <c r="B29" s="3">
        <f>Sheet1!$B$41*COS(A29*Sheet1!$B$36*0.001+PI()/2)</f>
        <v>-94.907019026444544</v>
      </c>
      <c r="C29" s="3">
        <f>Sheet1!$B$42*COS(A29*Sheet1!$B$36*0.001-PI()/2)</f>
        <v>96.277989071963844</v>
      </c>
      <c r="D29" s="3">
        <f>Sheet1!$B$43*COS(A29*Sheet1!$B$36*0.001)</f>
        <v>-23.836423527369945</v>
      </c>
      <c r="E29" s="2">
        <f t="shared" si="0"/>
        <v>-22.465453481850645</v>
      </c>
    </row>
    <row r="30" spans="1:5" x14ac:dyDescent="0.2">
      <c r="A30">
        <f t="shared" si="1"/>
        <v>2.8000000000000012</v>
      </c>
      <c r="B30" s="3">
        <f>Sheet1!$B$41*COS(A30*Sheet1!$B$36*0.001+PI()/2)</f>
        <v>-93.733806697618377</v>
      </c>
      <c r="C30" s="3">
        <f>Sheet1!$B$42*COS(A30*Sheet1!$B$36*0.001-PI()/2)</f>
        <v>95.087829219378577</v>
      </c>
      <c r="D30" s="3">
        <f>Sheet1!$B$43*COS(A30*Sheet1!$B$36*0.001)</f>
        <v>-33.271694519229186</v>
      </c>
      <c r="E30" s="2">
        <f t="shared" si="0"/>
        <v>-31.917671997468986</v>
      </c>
    </row>
    <row r="31" spans="1:5" x14ac:dyDescent="0.2">
      <c r="A31">
        <f t="shared" si="1"/>
        <v>2.9000000000000012</v>
      </c>
      <c r="B31" s="3">
        <f>Sheet1!$B$41*COS(A31*Sheet1!$B$36*0.001+PI()/2)</f>
        <v>-92.175730022004757</v>
      </c>
      <c r="C31" s="3">
        <f>Sheet1!$B$42*COS(A31*Sheet1!$B$36*0.001-PI()/2)</f>
        <v>93.507245499788667</v>
      </c>
      <c r="D31" s="3">
        <f>Sheet1!$B$43*COS(A31*Sheet1!$B$36*0.001)</f>
        <v>-42.570354298668995</v>
      </c>
      <c r="E31" s="2">
        <f t="shared" si="0"/>
        <v>-41.238838820885086</v>
      </c>
    </row>
    <row r="32" spans="1:5" x14ac:dyDescent="0.2">
      <c r="A32">
        <f t="shared" si="1"/>
        <v>3.0000000000000013</v>
      </c>
      <c r="B32" s="3">
        <f>Sheet1!$B$41*COS(A32*Sheet1!$B$36*0.001+PI()/2)</f>
        <v>-90.239186351670497</v>
      </c>
      <c r="C32" s="3">
        <f>Sheet1!$B$42*COS(A32*Sheet1!$B$36*0.001-PI()/2)</f>
        <v>91.542727677583414</v>
      </c>
      <c r="D32" s="3">
        <f>Sheet1!$B$43*COS(A32*Sheet1!$B$36*0.001)</f>
        <v>-51.694223229674321</v>
      </c>
      <c r="E32" s="2">
        <f t="shared" si="0"/>
        <v>-50.390681903761404</v>
      </c>
    </row>
    <row r="33" spans="1:5" x14ac:dyDescent="0.2">
      <c r="A33">
        <f t="shared" si="1"/>
        <v>3.1000000000000014</v>
      </c>
      <c r="B33" s="3">
        <f>Sheet1!$B$41*COS(A33*Sheet1!$B$36*0.001+PI()/2)</f>
        <v>-87.932126997257555</v>
      </c>
      <c r="C33" s="3">
        <f>Sheet1!$B$42*COS(A33*Sheet1!$B$36*0.001-PI()/2)</f>
        <v>89.202341923283726</v>
      </c>
      <c r="D33" s="3">
        <f>Sheet1!$B$43*COS(A33*Sheet1!$B$36*0.001)</f>
        <v>-60.605839355028088</v>
      </c>
      <c r="E33" s="2">
        <f t="shared" si="0"/>
        <v>-59.335624429001918</v>
      </c>
    </row>
    <row r="34" spans="1:5" x14ac:dyDescent="0.2">
      <c r="A34">
        <f t="shared" si="1"/>
        <v>3.2000000000000015</v>
      </c>
      <c r="B34" s="3">
        <f>Sheet1!$B$41*COS(A34*Sheet1!$B$36*0.001+PI()/2)</f>
        <v>-85.264024580466909</v>
      </c>
      <c r="C34" s="3">
        <f>Sheet1!$B$42*COS(A34*Sheet1!$B$36*0.001-PI()/2)</f>
        <v>86.49569769441932</v>
      </c>
      <c r="D34" s="3">
        <f>Sheet1!$B$43*COS(A34*Sheet1!$B$36*0.001)</f>
        <v>-69.268612212444154</v>
      </c>
      <c r="E34" s="2">
        <f t="shared" si="0"/>
        <v>-68.036939098491743</v>
      </c>
    </row>
    <row r="35" spans="1:5" x14ac:dyDescent="0.2">
      <c r="A35">
        <f t="shared" si="1"/>
        <v>3.3000000000000016</v>
      </c>
      <c r="B35" s="3">
        <f>Sheet1!$B$41*COS(A35*Sheet1!$B$36*0.001+PI()/2)</f>
        <v>-82.245834140147153</v>
      </c>
      <c r="C35" s="3">
        <f>Sheet1!$B$42*COS(A35*Sheet1!$B$36*0.001-PI()/2)</f>
        <v>83.433908279779246</v>
      </c>
      <c r="D35" s="3">
        <f>Sheet1!$B$43*COS(A35*Sheet1!$B$36*0.001)</f>
        <v>-77.646973072404279</v>
      </c>
      <c r="E35" s="2">
        <f t="shared" si="0"/>
        <v>-76.458898932772186</v>
      </c>
    </row>
    <row r="36" spans="1:5" x14ac:dyDescent="0.2">
      <c r="A36">
        <f t="shared" si="1"/>
        <v>3.4000000000000017</v>
      </c>
      <c r="B36" s="3">
        <f>Sheet1!$B$41*COS(A36*Sheet1!$B$36*0.001+PI()/2)</f>
        <v>-78.889948151683839</v>
      </c>
      <c r="C36" s="3">
        <f>Sheet1!$B$42*COS(A36*Sheet1!$B$36*0.001-PI()/2)</f>
        <v>80.029545169038187</v>
      </c>
      <c r="D36" s="3">
        <f>Sheet1!$B$43*COS(A36*Sheet1!$B$36*0.001)</f>
        <v>-85.706520980833133</v>
      </c>
      <c r="E36" s="2">
        <f t="shared" si="0"/>
        <v>-84.566923963478786</v>
      </c>
    </row>
    <row r="37" spans="1:5" x14ac:dyDescent="0.2">
      <c r="A37">
        <f t="shared" si="1"/>
        <v>3.5000000000000018</v>
      </c>
      <c r="B37" s="3">
        <f>Sheet1!$B$41*COS(A37*Sheet1!$B$36*0.001+PI()/2)</f>
        <v>-75.210145644376453</v>
      </c>
      <c r="C37" s="3">
        <f>Sheet1!$B$42*COS(A37*Sheet1!$B$36*0.001-PI()/2)</f>
        <v>76.296586435113468</v>
      </c>
      <c r="D37" s="3">
        <f>Sheet1!$B$43*COS(A37*Sheet1!$B$36*0.001)</f>
        <v>-93.414164006969955</v>
      </c>
      <c r="E37" s="2">
        <f t="shared" si="0"/>
        <v>-92.32772321623294</v>
      </c>
    </row>
    <row r="38" spans="1:5" x14ac:dyDescent="0.2">
      <c r="A38">
        <f t="shared" si="1"/>
        <v>3.6000000000000019</v>
      </c>
      <c r="B38" s="3">
        <f>Sheet1!$B$41*COS(A38*Sheet1!$B$36*0.001+PI()/2)</f>
        <v>-71.221535625723817</v>
      </c>
      <c r="C38" s="3">
        <f>Sheet1!$B$42*COS(A38*Sheet1!$B$36*0.001-PI()/2)</f>
        <v>72.250359341191526</v>
      </c>
      <c r="D38" s="3">
        <f>Sheet1!$B$43*COS(A38*Sheet1!$B$36*0.001)</f>
        <v>-100.73825511648377</v>
      </c>
      <c r="E38" s="2">
        <f t="shared" si="0"/>
        <v>-99.709431401016062</v>
      </c>
    </row>
    <row r="39" spans="1:5" x14ac:dyDescent="0.2">
      <c r="A39">
        <f t="shared" si="1"/>
        <v>3.700000000000002</v>
      </c>
      <c r="B39" s="3">
        <f>Sheet1!$B$41*COS(A39*Sheet1!$B$36*0.001+PI()/2)</f>
        <v>-66.940495044913192</v>
      </c>
      <c r="C39" s="3">
        <f>Sheet1!$B$42*COS(A39*Sheet1!$B$36*0.001-PI()/2)</f>
        <v>67.907477408074726</v>
      </c>
      <c r="D39" s="3">
        <f>Sheet1!$B$43*COS(A39*Sheet1!$B$36*0.001)</f>
        <v>-107.6487221119468</v>
      </c>
      <c r="E39" s="2">
        <f t="shared" si="0"/>
        <v>-106.68173974878526</v>
      </c>
    </row>
    <row r="40" spans="1:5" x14ac:dyDescent="0.2">
      <c r="A40">
        <f t="shared" si="1"/>
        <v>3.800000000000002</v>
      </c>
      <c r="B40" s="3">
        <f>Sheet1!$B$41*COS(A40*Sheet1!$B$36*0.001+PI()/2)</f>
        <v>-62.384601550231253</v>
      </c>
      <c r="C40" s="3">
        <f>Sheet1!$B$42*COS(A40*Sheet1!$B$36*0.001-PI()/2)</f>
        <v>63.285772200246008</v>
      </c>
      <c r="D40" s="3">
        <f>Sheet1!$B$43*COS(A40*Sheet1!$B$36*0.001)</f>
        <v>-114.11719110713906</v>
      </c>
      <c r="E40" s="2">
        <f t="shared" si="0"/>
        <v>-113.2160204571243</v>
      </c>
    </row>
    <row r="41" spans="1:5" x14ac:dyDescent="0.2">
      <c r="A41">
        <f t="shared" si="1"/>
        <v>3.9000000000000021</v>
      </c>
      <c r="B41" s="3">
        <f>Sheet1!$B$41*COS(A41*Sheet1!$B$36*0.001+PI()/2)</f>
        <v>-57.572561316489967</v>
      </c>
      <c r="C41" s="3">
        <f>Sheet1!$B$42*COS(A41*Sheet1!$B$36*0.001-PI()/2)</f>
        <v>58.404220110732936</v>
      </c>
      <c r="D41" s="3">
        <f>Sheet1!$B$43*COS(A41*Sheet1!$B$36*0.001)</f>
        <v>-120.11710302820805</v>
      </c>
      <c r="E41" s="2">
        <f t="shared" si="0"/>
        <v>-119.28544423396508</v>
      </c>
    </row>
    <row r="42" spans="1:5" x14ac:dyDescent="0.2">
      <c r="A42">
        <f t="shared" si="1"/>
        <v>4.0000000000000018</v>
      </c>
      <c r="B42" s="3">
        <f>Sheet1!$B$41*COS(A42*Sheet1!$B$36*0.001+PI()/2)</f>
        <v>-52.524132238802082</v>
      </c>
      <c r="C42" s="3">
        <f>Sheet1!$B$42*COS(A42*Sheet1!$B$36*0.001-PI()/2)</f>
        <v>53.282864445386586</v>
      </c>
      <c r="D42" s="3">
        <f>Sheet1!$B$43*COS(A42*Sheet1!$B$36*0.001)</f>
        <v>-125.62382266333825</v>
      </c>
      <c r="E42" s="2">
        <f t="shared" si="0"/>
        <v>-124.86509045675373</v>
      </c>
    </row>
    <row r="43" spans="1:5" x14ac:dyDescent="0.2">
      <c r="A43">
        <f t="shared" si="1"/>
        <v>4.1000000000000014</v>
      </c>
      <c r="B43" s="3">
        <f>Sheet1!$B$41*COS(A43*Sheet1!$B$36*0.001+PI()/2)</f>
        <v>-47.260042808069237</v>
      </c>
      <c r="C43" s="3">
        <f>Sheet1!$B$42*COS(A43*Sheet1!$B$36*0.001-PI()/2)</f>
        <v>47.942733126493088</v>
      </c>
      <c r="D43" s="3">
        <f>Sheet1!$B$43*COS(A43*Sheet1!$B$36*0.001)</f>
        <v>-130.614739813179</v>
      </c>
      <c r="E43" s="2">
        <f t="shared" si="0"/>
        <v>-129.93204949475515</v>
      </c>
    </row>
    <row r="44" spans="1:5" x14ac:dyDescent="0.2">
      <c r="A44">
        <f t="shared" si="1"/>
        <v>4.2000000000000011</v>
      </c>
      <c r="B44" s="3">
        <f>Sheet1!$B$41*COS(A44*Sheet1!$B$36*0.001+PI()/2)</f>
        <v>-41.801907001271218</v>
      </c>
      <c r="C44" s="3">
        <f>Sheet1!$B$42*COS(A44*Sheet1!$B$36*0.001-PI()/2)</f>
        <v>42.405752353619214</v>
      </c>
      <c r="D44" s="3">
        <f>Sheet1!$B$43*COS(A44*Sheet1!$B$36*0.001)</f>
        <v>-135.06936212671619</v>
      </c>
      <c r="E44" s="2">
        <f t="shared" si="0"/>
        <v>-134.46551677436818</v>
      </c>
    </row>
    <row r="45" spans="1:5" x14ac:dyDescent="0.2">
      <c r="A45">
        <f t="shared" si="1"/>
        <v>4.3000000000000007</v>
      </c>
      <c r="B45" s="3">
        <f>Sheet1!$B$41*COS(A45*Sheet1!$B$36*0.001+PI()/2)</f>
        <v>-36.172135536013059</v>
      </c>
      <c r="C45" s="3">
        <f>Sheet1!$B$42*COS(A45*Sheet1!$B$36*0.001-PI()/2)</f>
        <v>36.694656576195726</v>
      </c>
      <c r="D45" s="3">
        <f>Sheet1!$B$43*COS(A45*Sheet1!$B$36*0.001)</f>
        <v>-138.96939924140841</v>
      </c>
      <c r="E45" s="2">
        <f t="shared" si="0"/>
        <v>-138.44687820122573</v>
      </c>
    </row>
    <row r="46" spans="1:5" x14ac:dyDescent="0.2">
      <c r="A46">
        <f t="shared" si="1"/>
        <v>4.4000000000000004</v>
      </c>
      <c r="B46" s="3">
        <f>Sheet1!$B$41*COS(A46*Sheet1!$B$36*0.001+PI()/2)</f>
        <v>-30.393843853712152</v>
      </c>
      <c r="C46" s="3">
        <f>Sheet1!$B$42*COS(A46*Sheet1!$B$36*0.001-PI()/2)</f>
        <v>30.832895147484415</v>
      </c>
      <c r="D46" s="3">
        <f>Sheet1!$B$43*COS(A46*Sheet1!$B$36*0.001)</f>
        <v>-142.29883788211541</v>
      </c>
      <c r="E46" s="2">
        <f t="shared" si="0"/>
        <v>-141.85978658834316</v>
      </c>
    </row>
    <row r="47" spans="1:5" x14ac:dyDescent="0.2">
      <c r="A47">
        <f t="shared" si="1"/>
        <v>4.5</v>
      </c>
      <c r="B47" s="3">
        <f>Sheet1!$B$41*COS(A47*Sheet1!$B$36*0.001+PI()/2)</f>
        <v>-24.490757209238694</v>
      </c>
      <c r="C47" s="3">
        <f>Sheet1!$B$42*COS(A47*Sheet1!$B$36*0.001-PI()/2)</f>
        <v>24.844536043200332</v>
      </c>
      <c r="D47" s="3">
        <f>Sheet1!$B$43*COS(A47*Sheet1!$B$36*0.001)</f>
        <v>-145.04400761046745</v>
      </c>
      <c r="E47" s="2">
        <f t="shared" si="0"/>
        <v>-144.69022877650582</v>
      </c>
    </row>
    <row r="48" spans="1:5" x14ac:dyDescent="0.2">
      <c r="A48">
        <f t="shared" si="1"/>
        <v>4.5999999999999996</v>
      </c>
      <c r="B48" s="3">
        <f>Sheet1!$B$41*COS(A48*Sheet1!$B$36*0.001+PI()/2)</f>
        <v>-18.487113256705932</v>
      </c>
      <c r="C48" s="3">
        <f>Sheet1!$B$42*COS(A48*Sheet1!$B$36*0.001-PI()/2)</f>
        <v>18.754167040114762</v>
      </c>
      <c r="D48" s="3">
        <f>Sheet1!$B$43*COS(A48*Sheet1!$B$36*0.001)</f>
        <v>-147.19363695471327</v>
      </c>
      <c r="E48" s="2">
        <f t="shared" si="0"/>
        <v>-146.92658317130443</v>
      </c>
    </row>
    <row r="49" spans="1:5" x14ac:dyDescent="0.2">
      <c r="A49">
        <f t="shared" si="1"/>
        <v>4.6999999999999993</v>
      </c>
      <c r="B49" s="3">
        <f>Sheet1!$B$41*COS(A49*Sheet1!$B$36*0.001+PI()/2)</f>
        <v>-12.40756253138542</v>
      </c>
      <c r="C49" s="3">
        <f>Sheet1!$B$42*COS(A49*Sheet1!$B$36*0.001-PI()/2)</f>
        <v>12.586794760391582</v>
      </c>
      <c r="D49" s="3">
        <f>Sheet1!$B$43*COS(A49*Sheet1!$B$36*0.001)</f>
        <v>-148.73889968958207</v>
      </c>
      <c r="E49" s="2">
        <f t="shared" si="0"/>
        <v>-148.55966746057589</v>
      </c>
    </row>
    <row r="50" spans="1:5" x14ac:dyDescent="0.2">
      <c r="A50">
        <f t="shared" si="1"/>
        <v>4.7999999999999989</v>
      </c>
      <c r="B50" s="3">
        <f>Sheet1!$B$41*COS(A50*Sheet1!$B$36*0.001+PI()/2)</f>
        <v>-6.2770672363615692</v>
      </c>
      <c r="C50" s="3">
        <f>Sheet1!$B$42*COS(A50*Sheet1!$B$36*0.001-PI()/2)</f>
        <v>6.3677419961743018</v>
      </c>
      <c r="D50" s="3">
        <f>Sheet1!$B$43*COS(A50*Sheet1!$B$36*0.001)</f>
        <v>-149.67345107613681</v>
      </c>
      <c r="E50" s="2">
        <f t="shared" si="0"/>
        <v>-149.58277631632407</v>
      </c>
    </row>
    <row r="51" spans="1:5" x14ac:dyDescent="0.2">
      <c r="A51">
        <f t="shared" si="1"/>
        <v>4.8999999999999986</v>
      </c>
      <c r="B51" s="3">
        <f>Sheet1!$B$41*COS(A51*Sheet1!$B$36*0.001+PI()/2)</f>
        <v>-0.12079874950045155</v>
      </c>
      <c r="C51" s="3">
        <f>Sheet1!$B$42*COS(A51*Sheet1!$B$36*0.001-PI()/2)</f>
        <v>0.12254373600196657</v>
      </c>
      <c r="D51" s="3">
        <f>Sheet1!$B$43*COS(A51*Sheet1!$B$36*0.001)</f>
        <v>-149.99345391282131</v>
      </c>
      <c r="E51" s="2">
        <f t="shared" si="0"/>
        <v>-149.9917089263198</v>
      </c>
    </row>
    <row r="52" spans="1:5" x14ac:dyDescent="0.2">
      <c r="A52">
        <f t="shared" si="1"/>
        <v>4.9999999999999982</v>
      </c>
      <c r="B52" s="3">
        <f>Sheet1!$B$41*COS(A52*Sheet1!$B$36*0.001+PI()/2)</f>
        <v>6.0359657284386472</v>
      </c>
      <c r="C52" s="3">
        <f>Sheet1!$B$42*COS(A52*Sheet1!$B$36*0.001-PI()/2)</f>
        <v>-6.1231576800388323</v>
      </c>
      <c r="D52" s="3">
        <f>Sheet1!$B$43*COS(A52*Sheet1!$B$36*0.001)</f>
        <v>-149.69759429073707</v>
      </c>
      <c r="E52" s="2">
        <f t="shared" si="0"/>
        <v>-149.78478624233725</v>
      </c>
    </row>
    <row r="53" spans="1:5" x14ac:dyDescent="0.2">
      <c r="A53">
        <f t="shared" si="1"/>
        <v>5.0999999999999979</v>
      </c>
      <c r="B53" s="3">
        <f>Sheet1!$B$41*COS(A53*Sheet1!$B$36*0.001+PI()/2)</f>
        <v>12.167946960192079</v>
      </c>
      <c r="C53" s="3">
        <f>Sheet1!$B$42*COS(A53*Sheet1!$B$36*0.001-PI()/2)</f>
        <v>-12.343717845939148</v>
      </c>
      <c r="D53" s="3">
        <f>Sheet1!$B$43*COS(A53*Sheet1!$B$36*0.001)</f>
        <v>-148.78708698845981</v>
      </c>
      <c r="E53" s="2">
        <f t="shared" si="0"/>
        <v>-148.96285787420686</v>
      </c>
    </row>
    <row r="54" spans="1:5" x14ac:dyDescent="0.2">
      <c r="A54">
        <f t="shared" si="1"/>
        <v>5.1999999999999975</v>
      </c>
      <c r="B54" s="3">
        <f>Sheet1!$B$41*COS(A54*Sheet1!$B$36*0.001+PI()/2)</f>
        <v>18.2499674667432</v>
      </c>
      <c r="C54" s="3">
        <f>Sheet1!$B$42*COS(A54*Sheet1!$B$36*0.001-PI()/2)</f>
        <v>-18.513595583875826</v>
      </c>
      <c r="D54" s="3">
        <f>Sheet1!$B$43*COS(A54*Sheet1!$B$36*0.001)</f>
        <v>-147.26567048424488</v>
      </c>
      <c r="E54" s="2">
        <f t="shared" si="0"/>
        <v>-147.52929860137749</v>
      </c>
    </row>
    <row r="55" spans="1:5" x14ac:dyDescent="0.2">
      <c r="A55">
        <f t="shared" si="1"/>
        <v>5.2999999999999972</v>
      </c>
      <c r="B55" s="3">
        <f>Sheet1!$B$41*COS(A55*Sheet1!$B$36*0.001+PI()/2)</f>
        <v>24.257054904261597</v>
      </c>
      <c r="C55" s="3">
        <f>Sheet1!$B$42*COS(A55*Sheet1!$B$36*0.001-PI()/2)</f>
        <v>-24.607457814472053</v>
      </c>
      <c r="D55" s="3">
        <f>Sheet1!$B$43*COS(A55*Sheet1!$B$36*0.001)</f>
        <v>-145.13959160610153</v>
      </c>
      <c r="E55" s="2">
        <f t="shared" si="0"/>
        <v>-145.48999451631198</v>
      </c>
    </row>
    <row r="56" spans="1:5" x14ac:dyDescent="0.2">
      <c r="A56">
        <f t="shared" si="1"/>
        <v>5.3999999999999968</v>
      </c>
      <c r="B56" s="3">
        <f>Sheet1!$B$41*COS(A56*Sheet1!$B$36*0.001+PI()/2)</f>
        <v>30.164544598771094</v>
      </c>
      <c r="C56" s="3">
        <f>Sheet1!$B$42*COS(A56*Sheet1!$B$36*0.001-PI()/2)</f>
        <v>-30.600283572620107</v>
      </c>
      <c r="D56" s="3">
        <f>Sheet1!$B$43*COS(A56*Sheet1!$B$36*0.001)</f>
        <v>-142.41757988276092</v>
      </c>
      <c r="E56" s="2">
        <f t="shared" si="0"/>
        <v>-142.85331885660992</v>
      </c>
    </row>
    <row r="57" spans="1:5" x14ac:dyDescent="0.2">
      <c r="A57">
        <f t="shared" si="1"/>
        <v>5.4999999999999964</v>
      </c>
      <c r="B57" s="3">
        <f>Sheet1!$B$41*COS(A57*Sheet1!$B$36*0.001+PI()/2)</f>
        <v>35.948180817548007</v>
      </c>
      <c r="C57" s="3">
        <f>Sheet1!$B$42*COS(A57*Sheet1!$B$36*0.001-PI()/2)</f>
        <v>-36.467466741785529</v>
      </c>
      <c r="D57" s="3">
        <f>Sheet1!$B$43*COS(A57*Sheet1!$B$36*0.001)</f>
        <v>-139.11081170085205</v>
      </c>
      <c r="E57" s="2">
        <f t="shared" si="0"/>
        <v>-139.63009762508958</v>
      </c>
    </row>
    <row r="58" spans="1:5" x14ac:dyDescent="0.2">
      <c r="A58">
        <f t="shared" si="1"/>
        <v>5.5999999999999961</v>
      </c>
      <c r="B58" s="3">
        <f>Sheet1!$B$41*COS(A58*Sheet1!$B$36*0.001+PI()/2)</f>
        <v>41.584216361435296</v>
      </c>
      <c r="C58" s="3">
        <f>Sheet1!$B$42*COS(A58*Sheet1!$B$36*0.001-PI()/2)</f>
        <v>-42.184917084972305</v>
      </c>
      <c r="D58" s="3">
        <f>Sheet1!$B$43*COS(A58*Sheet1!$B$36*0.001)</f>
        <v>-135.23286441545244</v>
      </c>
      <c r="E58" s="2">
        <f t="shared" si="0"/>
        <v>-135.83356513898946</v>
      </c>
    </row>
    <row r="59" spans="1:5" x14ac:dyDescent="0.2">
      <c r="A59">
        <f t="shared" si="1"/>
        <v>5.6999999999999957</v>
      </c>
      <c r="B59" s="3">
        <f>Sheet1!$B$41*COS(A59*Sheet1!$B$36*0.001+PI()/2)</f>
        <v>47.049510069154117</v>
      </c>
      <c r="C59" s="3">
        <f>Sheet1!$B$42*COS(A59*Sheet1!$B$36*0.001-PI()/2)</f>
        <v>-47.729159157523412</v>
      </c>
      <c r="D59" s="3">
        <f>Sheet1!$B$43*COS(A59*Sheet1!$B$36*0.001)</f>
        <v>-130.79966060243368</v>
      </c>
      <c r="E59" s="2">
        <f t="shared" si="0"/>
        <v>-131.47930969080298</v>
      </c>
    </row>
    <row r="60" spans="1:5" x14ac:dyDescent="0.2">
      <c r="A60">
        <f t="shared" si="1"/>
        <v>5.7999999999999954</v>
      </c>
      <c r="B60" s="3">
        <f>Sheet1!$B$41*COS(A60*Sheet1!$B$36*0.001+PI()/2)</f>
        <v>52.321621833266953</v>
      </c>
      <c r="C60" s="3">
        <f>Sheet1!$B$42*COS(A60*Sheet1!$B$36*0.001-PI()/2)</f>
        <v>-53.077428695627802</v>
      </c>
      <c r="D60" s="3">
        <f>Sheet1!$B$43*COS(A60*Sheet1!$B$36*0.001)</f>
        <v>-125.8294026814966</v>
      </c>
      <c r="E60" s="2">
        <f t="shared" si="0"/>
        <v>-126.58520954385745</v>
      </c>
    </row>
    <row r="61" spans="1:5" x14ac:dyDescent="0.2">
      <c r="A61">
        <f t="shared" si="1"/>
        <v>5.899999999999995</v>
      </c>
      <c r="B61" s="3">
        <f>Sheet1!$B$41*COS(A61*Sheet1!$B$36*0.001+PI()/2)</f>
        <v>57.378904737663468</v>
      </c>
      <c r="C61" s="3">
        <f>Sheet1!$B$42*COS(A61*Sheet1!$B$36*0.001-PI()/2)</f>
        <v>-58.207766084769112</v>
      </c>
      <c r="D61" s="3">
        <f>Sheet1!$B$43*COS(A61*Sheet1!$B$36*0.001)</f>
        <v>-120.34249817833027</v>
      </c>
      <c r="E61" s="2">
        <f t="shared" si="0"/>
        <v>-121.17135952543592</v>
      </c>
    </row>
    <row r="62" spans="1:5" x14ac:dyDescent="0.2">
      <c r="A62">
        <f t="shared" si="1"/>
        <v>5.9999999999999947</v>
      </c>
      <c r="B62" s="3">
        <f>Sheet1!$B$41*COS(A62*Sheet1!$B$36*0.001+PI()/2)</f>
        <v>62.200593938259189</v>
      </c>
      <c r="C62" s="3">
        <f>Sheet1!$B$42*COS(A62*Sheet1!$B$36*0.001-PI()/2)</f>
        <v>-63.099106524341991</v>
      </c>
      <c r="D62" s="3">
        <f>Sheet1!$B$43*COS(A62*Sheet1!$B$36*0.001)</f>
        <v>-114.36147593276191</v>
      </c>
      <c r="E62" s="2">
        <f t="shared" si="0"/>
        <v>-115.25998851884471</v>
      </c>
    </row>
    <row r="63" spans="1:5" x14ac:dyDescent="0.2">
      <c r="A63">
        <f t="shared" si="1"/>
        <v>6.0999999999999943</v>
      </c>
      <c r="B63" s="3">
        <f>Sheet1!$B$41*COS(A63*Sheet1!$B$36*0.001+PI()/2)</f>
        <v>66.766891921969105</v>
      </c>
      <c r="C63" s="3">
        <f>Sheet1!$B$42*COS(A63*Sheet1!$B$36*0.001-PI()/2)</f>
        <v>-67.73136651822567</v>
      </c>
      <c r="D63" s="3">
        <f>Sheet1!$B$43*COS(A63*Sheet1!$B$36*0.001)</f>
        <v>-107.91089359694254</v>
      </c>
      <c r="E63" s="2">
        <f t="shared" si="0"/>
        <v>-108.87536819319911</v>
      </c>
    </row>
    <row r="64" spans="1:5" x14ac:dyDescent="0.2">
      <c r="A64">
        <f t="shared" si="1"/>
        <v>6.199999999999994</v>
      </c>
      <c r="B64" s="3">
        <f>Sheet1!$B$41*COS(A64*Sheet1!$B$36*0.001+PI()/2)</f>
        <v>71.059049793889201</v>
      </c>
      <c r="C64" s="3">
        <f>Sheet1!$B$42*COS(A64*Sheet1!$B$36*0.001-PI()/2)</f>
        <v>-72.085526336191549</v>
      </c>
      <c r="D64" s="3">
        <f>Sheet1!$B$43*COS(A64*Sheet1!$B$36*0.001)</f>
        <v>-101.01723680337265</v>
      </c>
      <c r="E64" s="2">
        <f t="shared" si="0"/>
        <v>-102.043713345675</v>
      </c>
    </row>
    <row r="65" spans="1:5" x14ac:dyDescent="0.2">
      <c r="A65">
        <f t="shared" si="1"/>
        <v>6.2999999999999936</v>
      </c>
      <c r="B65" s="3">
        <f>Sheet1!$B$41*COS(A65*Sheet1!$B$36*0.001+PI()/2)</f>
        <v>75.059444258925751</v>
      </c>
      <c r="C65" s="3">
        <f>Sheet1!$B$42*COS(A65*Sheet1!$B$36*0.001-PI()/2)</f>
        <v>-76.143708107563128</v>
      </c>
      <c r="D65" s="3">
        <f>Sheet1!$B$43*COS(A65*Sheet1!$B$36*0.001)</f>
        <v>-93.708810416778334</v>
      </c>
      <c r="E65" s="2">
        <f t="shared" si="0"/>
        <v>-94.793074265415711</v>
      </c>
    </row>
    <row r="66" spans="1:5" x14ac:dyDescent="0.2">
      <c r="A66">
        <f t="shared" si="1"/>
        <v>6.3999999999999932</v>
      </c>
      <c r="B66" s="3">
        <f>Sheet1!$B$41*COS(A66*Sheet1!$B$36*0.001+PI()/2)</f>
        <v>78.751649981792369</v>
      </c>
      <c r="C66" s="3">
        <f>Sheet1!$B$42*COS(A66*Sheet1!$B$36*0.001-PI()/2)</f>
        <v>-79.88924922648232</v>
      </c>
      <c r="D66" s="3">
        <f>Sheet1!$B$43*COS(A66*Sheet1!$B$36*0.001)</f>
        <v>-86.015622316348711</v>
      </c>
      <c r="E66" s="2">
        <f t="shared" si="0"/>
        <v>-87.153221561038663</v>
      </c>
    </row>
    <row r="67" spans="1:5" x14ac:dyDescent="0.2">
      <c r="A67">
        <f t="shared" si="1"/>
        <v>6.4999999999999929</v>
      </c>
      <c r="B67" s="3">
        <f>Sheet1!$B$41*COS(A67*Sheet1!$B$36*0.001+PI()/2)</f>
        <v>82.120507028268875</v>
      </c>
      <c r="C67" s="3">
        <f>Sheet1!$B$42*COS(A67*Sheet1!$B$36*0.001-PI()/2)</f>
        <v>-83.306770767384364</v>
      </c>
      <c r="D67" s="3">
        <f>Sheet1!$B$43*COS(A67*Sheet1!$B$36*0.001)</f>
        <v>-77.969260185517484</v>
      </c>
      <c r="E67" s="2">
        <f t="shared" ref="E67:E130" si="2">+B67+C67+D67</f>
        <v>-79.155523924632973</v>
      </c>
    </row>
    <row r="68" spans="1:5" x14ac:dyDescent="0.2">
      <c r="A68">
        <f t="shared" ref="A68:A131" si="3">+A67+0.1</f>
        <v>6.5999999999999925</v>
      </c>
      <c r="B68" s="3">
        <f>Sheet1!$B$41*COS(A68*Sheet1!$B$36*0.001+PI()/2)</f>
        <v>85.152183110813837</v>
      </c>
      <c r="C68" s="3">
        <f>Sheet1!$B$42*COS(A68*Sheet1!$B$36*0.001-PI()/2)</f>
        <v>-86.382240629773221</v>
      </c>
      <c r="D68" s="3">
        <f>Sheet1!$B$43*COS(A68*Sheet1!$B$36*0.001)</f>
        <v>-69.602761815179576</v>
      </c>
      <c r="E68" s="2">
        <f t="shared" si="2"/>
        <v>-70.832819334138961</v>
      </c>
    </row>
    <row r="69" spans="1:5" x14ac:dyDescent="0.2">
      <c r="A69">
        <f t="shared" si="3"/>
        <v>6.6999999999999922</v>
      </c>
      <c r="B69" s="3">
        <f>Sheet1!$B$41*COS(A69*Sheet1!$B$36*0.001+PI()/2)</f>
        <v>87.834230382953194</v>
      </c>
      <c r="C69" s="3">
        <f>Sheet1!$B$42*COS(A69*Sheet1!$B$36*0.001-PI()/2)</f>
        <v>-89.103031153028141</v>
      </c>
      <c r="D69" s="3">
        <f>Sheet1!$B$43*COS(A69*Sheet1!$B$36*0.001)</f>
        <v>-60.950479452871804</v>
      </c>
      <c r="E69" s="2">
        <f t="shared" si="2"/>
        <v>-62.21928022294675</v>
      </c>
    </row>
    <row r="70" spans="1:5" x14ac:dyDescent="0.2">
      <c r="A70">
        <f t="shared" si="3"/>
        <v>6.7999999999999918</v>
      </c>
      <c r="B70" s="3">
        <f>Sheet1!$B$41*COS(A70*Sheet1!$B$36*0.001+PI()/2)</f>
        <v>90.155636549253771</v>
      </c>
      <c r="C70" s="3">
        <f>Sheet1!$B$42*COS(A70*Sheet1!$B$36*0.001-PI()/2)</f>
        <v>-91.457970964681067</v>
      </c>
      <c r="D70" s="3">
        <f>Sheet1!$B$43*COS(A70*Sheet1!$B$36*0.001)</f>
        <v>-52.047938754884818</v>
      </c>
      <c r="E70" s="2">
        <f t="shared" si="2"/>
        <v>-53.350273170312114</v>
      </c>
    </row>
    <row r="71" spans="1:5" x14ac:dyDescent="0.2">
      <c r="A71">
        <f t="shared" si="3"/>
        <v>6.8999999999999915</v>
      </c>
      <c r="B71" s="3">
        <f>Sheet1!$B$41*COS(A71*Sheet1!$B$36*0.001+PI()/2)</f>
        <v>92.106870081024866</v>
      </c>
      <c r="C71" s="3">
        <f>Sheet1!$B$42*COS(A71*Sheet1!$B$36*0.001-PI()/2)</f>
        <v>-93.437390849277406</v>
      </c>
      <c r="D71" s="3">
        <f>Sheet1!$B$43*COS(A71*Sheet1!$B$36*0.001)</f>
        <v>-42.931692920445293</v>
      </c>
      <c r="E71" s="2">
        <f t="shared" si="2"/>
        <v>-44.262213688697834</v>
      </c>
    </row>
    <row r="72" spans="1:5" x14ac:dyDescent="0.2">
      <c r="A72">
        <f t="shared" si="3"/>
        <v>6.9999999999999911</v>
      </c>
      <c r="B72" s="3">
        <f>Sheet1!$B$41*COS(A72*Sheet1!$B$36*0.001+PI()/2)</f>
        <v>93.679919352097741</v>
      </c>
      <c r="C72" s="3">
        <f>Sheet1!$B$42*COS(A72*Sheet1!$B$36*0.001-PI()/2)</f>
        <v>-95.033163449487461</v>
      </c>
      <c r="D72" s="3">
        <f>Sheet1!$B$43*COS(A72*Sheet1!$B$36*0.001)</f>
        <v>-33.639172606877786</v>
      </c>
      <c r="E72" s="2">
        <f t="shared" si="2"/>
        <v>-34.992416704267505</v>
      </c>
    </row>
    <row r="73" spans="1:5" x14ac:dyDescent="0.2">
      <c r="A73">
        <f t="shared" si="3"/>
        <v>7.0999999999999908</v>
      </c>
      <c r="B73" s="3">
        <f>Sheet1!$B$41*COS(A73*Sheet1!$B$36*0.001+PI()/2)</f>
        <v>94.868325533993044</v>
      </c>
      <c r="C73" s="3">
        <f>Sheet1!$B$42*COS(A73*Sheet1!$B$36*0.001-PI()/2)</f>
        <v>-96.238736636457844</v>
      </c>
      <c r="D73" s="3">
        <f>Sheet1!$B$43*COS(A73*Sheet1!$B$36*0.001)</f>
        <v>-24.208532241986973</v>
      </c>
      <c r="E73" s="2">
        <f t="shared" si="2"/>
        <v>-25.578943344451773</v>
      </c>
    </row>
    <row r="74" spans="1:5" x14ac:dyDescent="0.2">
      <c r="A74">
        <f t="shared" si="3"/>
        <v>7.1999999999999904</v>
      </c>
      <c r="B74" s="3">
        <f>Sheet1!$B$41*COS(A74*Sheet1!$B$36*0.001+PI()/2)</f>
        <v>95.667209115411438</v>
      </c>
      <c r="C74" s="3">
        <f>Sheet1!$B$42*COS(A74*Sheet1!$B$36*0.001-PI()/2)</f>
        <v>-97.049160412386797</v>
      </c>
      <c r="D74" s="3">
        <f>Sheet1!$B$43*COS(A74*Sheet1!$B$36*0.001)</f>
        <v>-14.678493364688963</v>
      </c>
      <c r="E74" s="2">
        <f t="shared" si="2"/>
        <v>-16.06044466166432</v>
      </c>
    </row>
    <row r="75" spans="1:5" x14ac:dyDescent="0.2">
      <c r="A75">
        <f t="shared" si="3"/>
        <v>7.2999999999999901</v>
      </c>
      <c r="B75" s="3">
        <f>Sheet1!$B$41*COS(A75*Sheet1!$B$36*0.001+PI()/2)</f>
        <v>96.073289937160027</v>
      </c>
      <c r="C75" s="3">
        <f>Sheet1!$B$42*COS(A75*Sheet1!$B$36*0.001-PI()/2)</f>
        <v>-97.461107234863135</v>
      </c>
      <c r="D75" s="3">
        <f>Sheet1!$B$43*COS(A75*Sheet1!$B$36*0.001)</f>
        <v>-5.0881856371259824</v>
      </c>
      <c r="E75" s="2">
        <f t="shared" si="2"/>
        <v>-6.4760029348290908</v>
      </c>
    </row>
    <row r="76" spans="1:5" x14ac:dyDescent="0.2">
      <c r="A76">
        <f t="shared" si="3"/>
        <v>7.3999999999999897</v>
      </c>
      <c r="B76" s="3">
        <f>Sheet1!$B$41*COS(A76*Sheet1!$B$36*0.001+PI()/2)</f>
        <v>96.084900660252913</v>
      </c>
      <c r="C76" s="3">
        <f>Sheet1!$B$42*COS(A76*Sheet1!$B$36*0.001-PI()/2)</f>
        <v>-97.472885679518981</v>
      </c>
      <c r="D76" s="3">
        <f>Sheet1!$B$43*COS(A76*Sheet1!$B$36*0.001)</f>
        <v>4.5230138189451878</v>
      </c>
      <c r="E76" s="2">
        <f t="shared" si="2"/>
        <v>3.1350287996791195</v>
      </c>
    </row>
    <row r="77" spans="1:5" x14ac:dyDescent="0.2">
      <c r="A77">
        <f t="shared" si="3"/>
        <v>7.4999999999999893</v>
      </c>
      <c r="B77" s="3">
        <f>Sheet1!$B$41*COS(A77*Sheet1!$B$36*0.001+PI()/2)</f>
        <v>95.701993611886465</v>
      </c>
      <c r="C77" s="3">
        <f>Sheet1!$B$42*COS(A77*Sheet1!$B$36*0.001-PI()/2)</f>
        <v>-97.084447384897899</v>
      </c>
      <c r="D77" s="3">
        <f>Sheet1!$B$43*COS(A77*Sheet1!$B$36*0.001)</f>
        <v>14.115642101815697</v>
      </c>
      <c r="E77" s="2">
        <f t="shared" si="2"/>
        <v>12.733188328804262</v>
      </c>
    </row>
    <row r="78" spans="1:5" x14ac:dyDescent="0.2">
      <c r="A78">
        <f t="shared" si="3"/>
        <v>7.599999999999989</v>
      </c>
      <c r="B78" s="3">
        <f>Sheet1!$B$41*COS(A78*Sheet1!$B$36*0.001+PI()/2)</f>
        <v>94.926140981180524</v>
      </c>
      <c r="C78" s="3">
        <f>Sheet1!$B$42*COS(A78*Sheet1!$B$36*0.001-PI()/2)</f>
        <v>-96.297387251023636</v>
      </c>
      <c r="D78" s="3">
        <f>Sheet1!$B$43*COS(A78*Sheet1!$B$36*0.001)</f>
        <v>23.650312561693632</v>
      </c>
      <c r="E78" s="2">
        <f t="shared" si="2"/>
        <v>22.279066291850519</v>
      </c>
    </row>
    <row r="79" spans="1:5" x14ac:dyDescent="0.2">
      <c r="A79">
        <f t="shared" si="3"/>
        <v>7.6999999999999886</v>
      </c>
      <c r="B79" s="3">
        <f>Sheet1!$B$41*COS(A79*Sheet1!$B$36*0.001+PI()/2)</f>
        <v>93.760528363881591</v>
      </c>
      <c r="C79" s="3">
        <f>Sheet1!$B$42*COS(A79*Sheet1!$B$36*0.001-PI()/2)</f>
        <v>-95.114936890853954</v>
      </c>
      <c r="D79" s="3">
        <f>Sheet1!$B$43*COS(A79*Sheet1!$B$36*0.001)</f>
        <v>33.087876519488091</v>
      </c>
      <c r="E79" s="2">
        <f t="shared" si="2"/>
        <v>31.733467992515727</v>
      </c>
    </row>
    <row r="80" spans="1:5" x14ac:dyDescent="0.2">
      <c r="A80">
        <f t="shared" si="3"/>
        <v>7.7999999999999883</v>
      </c>
      <c r="B80" s="3">
        <f>Sheet1!$B$41*COS(A80*Sheet1!$B$36*0.001+PI()/2)</f>
        <v>92.209941682533199</v>
      </c>
      <c r="C80" s="3">
        <f>Sheet1!$B$42*COS(A80*Sheet1!$B$36*0.001-PI()/2)</f>
        <v>-93.541951361507643</v>
      </c>
      <c r="D80" s="3">
        <f>Sheet1!$B$43*COS(A80*Sheet1!$B$36*0.001)</f>
        <v>42.389584008502304</v>
      </c>
      <c r="E80" s="2">
        <f t="shared" si="2"/>
        <v>41.05757432952786</v>
      </c>
    </row>
    <row r="81" spans="1:5" x14ac:dyDescent="0.2">
      <c r="A81">
        <f t="shared" si="3"/>
        <v>7.8999999999999879</v>
      </c>
      <c r="B81" s="3">
        <f>Sheet1!$B$41*COS(A81*Sheet1!$B$36*0.001+PI()/2)</f>
        <v>90.280747535818094</v>
      </c>
      <c r="C81" s="3">
        <f>Sheet1!$B$42*COS(A81*Sheet1!$B$36*0.001-PI()/2)</f>
        <v>-91.584889229744959</v>
      </c>
      <c r="D81" s="3">
        <f>Sheet1!$B$43*COS(A81*Sheet1!$B$36*0.001)</f>
        <v>51.517242879042833</v>
      </c>
      <c r="E81" s="2">
        <f t="shared" si="2"/>
        <v>50.213101185115967</v>
      </c>
    </row>
    <row r="82" spans="1:5" x14ac:dyDescent="0.2">
      <c r="A82">
        <f t="shared" si="3"/>
        <v>7.9999999999999876</v>
      </c>
      <c r="B82" s="3">
        <f>Sheet1!$B$41*COS(A82*Sheet1!$B$36*0.001+PI()/2)</f>
        <v>87.980867057756825</v>
      </c>
      <c r="C82" s="3">
        <f>Sheet1!$B$42*COS(A82*Sheet1!$B$36*0.001-PI()/2)</f>
        <v>-89.251786053551982</v>
      </c>
      <c r="D82" s="3">
        <f>Sheet1!$B$43*COS(A82*Sheet1!$B$36*0.001)</f>
        <v>60.433375612669749</v>
      </c>
      <c r="E82" s="2">
        <f t="shared" si="2"/>
        <v>59.162456616874593</v>
      </c>
    </row>
    <row r="83" spans="1:5" x14ac:dyDescent="0.2">
      <c r="A83">
        <f t="shared" si="3"/>
        <v>8.0999999999999872</v>
      </c>
      <c r="B83" s="3">
        <f>Sheet1!$B$41*COS(A83*Sheet1!$B$36*0.001+PI()/2)</f>
        <v>85.319743394094345</v>
      </c>
      <c r="C83" s="3">
        <f>Sheet1!$B$42*COS(A83*Sheet1!$B$36*0.001-PI()/2)</f>
        <v>-86.552221388710365</v>
      </c>
      <c r="D83" s="3">
        <f>Sheet1!$B$43*COS(A83*Sheet1!$B$36*0.001)</f>
        <v>69.101373202224792</v>
      </c>
      <c r="E83" s="2">
        <f t="shared" si="2"/>
        <v>67.868895207608773</v>
      </c>
    </row>
    <row r="84" spans="1:5" x14ac:dyDescent="0.2">
      <c r="A84">
        <f t="shared" si="3"/>
        <v>8.1999999999999869</v>
      </c>
      <c r="B84" s="3">
        <f>Sheet1!$B$41*COS(A84*Sheet1!$B$36*0.001+PI()/2)</f>
        <v>82.308302929415063</v>
      </c>
      <c r="C84" s="3">
        <f>Sheet1!$B$42*COS(A84*Sheet1!$B$36*0.001-PI()/2)</f>
        <v>-83.497279455822593</v>
      </c>
      <c r="D84" s="3">
        <f>Sheet1!$B$43*COS(A84*Sheet1!$B$36*0.001)</f>
        <v>77.485645465810791</v>
      </c>
      <c r="E84" s="2">
        <f t="shared" si="2"/>
        <v>76.296668939403261</v>
      </c>
    </row>
    <row r="85" spans="1:5" x14ac:dyDescent="0.2">
      <c r="A85">
        <f t="shared" si="3"/>
        <v>8.2999999999999865</v>
      </c>
      <c r="B85" s="3">
        <f>Sheet1!$B$41*COS(A85*Sheet1!$B$36*0.001+PI()/2)</f>
        <v>78.958910424184282</v>
      </c>
      <c r="C85" s="3">
        <f>Sheet1!$B$42*COS(A85*Sheet1!$B$36*0.001-PI()/2)</f>
        <v>-80.099503629289956</v>
      </c>
      <c r="D85" s="3">
        <f>Sheet1!$B$43*COS(A85*Sheet1!$B$36*0.001)</f>
        <v>85.551767177549678</v>
      </c>
      <c r="E85" s="2">
        <f t="shared" si="2"/>
        <v>84.411173972444004</v>
      </c>
    </row>
    <row r="86" spans="1:5" x14ac:dyDescent="0.2">
      <c r="A86">
        <f t="shared" si="3"/>
        <v>8.3999999999999861</v>
      </c>
      <c r="B86" s="3">
        <f>Sheet1!$B$41*COS(A86*Sheet1!$B$36*0.001+PI()/2)</f>
        <v>75.285318245921189</v>
      </c>
      <c r="C86" s="3">
        <f>Sheet1!$B$42*COS(A86*Sheet1!$B$36*0.001-PI()/2)</f>
        <v>-76.372844935109327</v>
      </c>
      <c r="D86" s="3">
        <f>Sheet1!$B$43*COS(A86*Sheet1!$B$36*0.001)</f>
        <v>93.266619415111151</v>
      </c>
      <c r="E86" s="2">
        <f t="shared" si="2"/>
        <v>92.179092725923013</v>
      </c>
    </row>
    <row r="87" spans="1:5" x14ac:dyDescent="0.2">
      <c r="A87">
        <f t="shared" si="3"/>
        <v>8.4999999999999858</v>
      </c>
      <c r="B87" s="3">
        <f>Sheet1!$B$41*COS(A87*Sheet1!$B$36*0.001+PI()/2)</f>
        <v>71.302609902954828</v>
      </c>
      <c r="C87" s="3">
        <f>Sheet1!$B$42*COS(A87*Sheet1!$B$36*0.001-PI()/2)</f>
        <v>-72.332604768951626</v>
      </c>
      <c r="D87" s="3">
        <f>Sheet1!$B$43*COS(A87*Sheet1!$B$36*0.001)</f>
        <v>100.59852554365504</v>
      </c>
      <c r="E87" s="2">
        <f t="shared" si="2"/>
        <v>99.568530677658245</v>
      </c>
    </row>
    <row r="88" spans="1:5" x14ac:dyDescent="0.2">
      <c r="A88">
        <f t="shared" si="3"/>
        <v>8.5999999999999854</v>
      </c>
      <c r="B88" s="3">
        <f>Sheet1!$B$41*COS(A88*Sheet1!$B$36*0.001+PI()/2)</f>
        <v>67.027138112611723</v>
      </c>
      <c r="C88" s="3">
        <f>Sheet1!$B$42*COS(A88*Sheet1!$B$36*0.001-PI()/2)</f>
        <v>-67.99537206971948</v>
      </c>
      <c r="D88" s="3">
        <f>Sheet1!$B$43*COS(A88*Sheet1!$B$36*0.001)</f>
        <v>107.51738127784083</v>
      </c>
      <c r="E88" s="2">
        <f t="shared" si="2"/>
        <v>106.54914732073307</v>
      </c>
    </row>
    <row r="89" spans="1:5" x14ac:dyDescent="0.2">
      <c r="A89">
        <f t="shared" si="3"/>
        <v>8.6999999999999851</v>
      </c>
      <c r="B89" s="3">
        <f>Sheet1!$B$41*COS(A89*Sheet1!$B$36*0.001+PI()/2)</f>
        <v>62.476457658120793</v>
      </c>
      <c r="C89" s="3">
        <f>Sheet1!$B$42*COS(A89*Sheet1!$B$36*0.001-PI()/2)</f>
        <v>-63.378955206543139</v>
      </c>
      <c r="D89" s="3">
        <f>Sheet1!$B$43*COS(A89*Sheet1!$B$36*0.001)</f>
        <v>113.99477828788366</v>
      </c>
      <c r="E89" s="2">
        <f t="shared" si="2"/>
        <v>113.09228073946132</v>
      </c>
    </row>
    <row r="90" spans="1:5" x14ac:dyDescent="0.2">
      <c r="A90">
        <f t="shared" si="3"/>
        <v>8.7999999999999847</v>
      </c>
      <c r="B90" s="3">
        <f>Sheet1!$B$41*COS(A90*Sheet1!$B$36*0.001+PI()/2)</f>
        <v>57.669253309921459</v>
      </c>
      <c r="C90" s="3">
        <f>Sheet1!$B$42*COS(A90*Sheet1!$B$36*0.001-PI()/2)</f>
        <v>-58.502308858882877</v>
      </c>
      <c r="D90" s="3">
        <f>Sheet1!$B$43*COS(A90*Sheet1!$B$36*0.001)</f>
        <v>120.00412084213687</v>
      </c>
      <c r="E90" s="2">
        <f t="shared" si="2"/>
        <v>119.17106529317545</v>
      </c>
    </row>
    <row r="91" spans="1:5" x14ac:dyDescent="0.2">
      <c r="A91">
        <f t="shared" si="3"/>
        <v>8.8999999999999844</v>
      </c>
      <c r="B91" s="3">
        <f>Sheet1!$B$41*COS(A91*Sheet1!$B$36*0.001+PI()/2)</f>
        <v>52.625263107324514</v>
      </c>
      <c r="C91" s="3">
        <f>Sheet1!$B$42*COS(A91*Sheet1!$B$36*0.001-PI()/2)</f>
        <v>-53.385456189962689</v>
      </c>
      <c r="D91" s="3">
        <f>Sheet1!$B$43*COS(A91*Sheet1!$B$36*0.001)</f>
        <v>125.52073500727526</v>
      </c>
      <c r="E91" s="2">
        <f t="shared" si="2"/>
        <v>124.7605419246371</v>
      </c>
    </row>
    <row r="92" spans="1:5" x14ac:dyDescent="0.2">
      <c r="A92">
        <f t="shared" si="3"/>
        <v>8.999999999999984</v>
      </c>
      <c r="B92" s="3">
        <f>Sheet1!$B$41*COS(A92*Sheet1!$B$36*0.001+PI()/2)</f>
        <v>47.365197315525606</v>
      </c>
      <c r="C92" s="3">
        <f>Sheet1!$B$42*COS(A92*Sheet1!$B$36*0.001-PI()/2)</f>
        <v>-48.049406633085169</v>
      </c>
      <c r="D92" s="3">
        <f>Sheet1!$B$43*COS(A92*Sheet1!$B$36*0.001)</f>
        <v>130.52196995771175</v>
      </c>
      <c r="E92" s="2">
        <f t="shared" si="2"/>
        <v>129.83776064015217</v>
      </c>
    </row>
    <row r="93" spans="1:5" x14ac:dyDescent="0.2">
      <c r="A93">
        <f t="shared" si="3"/>
        <v>9.0999999999999837</v>
      </c>
      <c r="B93" s="3">
        <f>Sheet1!$B$41*COS(A93*Sheet1!$B$36*0.001+PI()/2)</f>
        <v>41.910653390729387</v>
      </c>
      <c r="C93" s="3">
        <f>Sheet1!$B$42*COS(A93*Sheet1!$B$36*0.001-PI()/2)</f>
        <v>-42.5160696283927</v>
      </c>
      <c r="D93" s="3">
        <f>Sheet1!$B$43*COS(A93*Sheet1!$B$36*0.001)</f>
        <v>134.98729097827609</v>
      </c>
      <c r="E93" s="2">
        <f t="shared" si="2"/>
        <v>134.38187474061277</v>
      </c>
    </row>
    <row r="94" spans="1:5" x14ac:dyDescent="0.2">
      <c r="A94">
        <f t="shared" si="3"/>
        <v>9.1999999999999833</v>
      </c>
      <c r="B94" s="3">
        <f>Sheet1!$B$41*COS(A94*Sheet1!$B$36*0.001+PI()/2)</f>
        <v>36.284027302528671</v>
      </c>
      <c r="C94" s="3">
        <f>Sheet1!$B$42*COS(A94*Sheet1!$B$36*0.001-PI()/2)</f>
        <v>-36.80816466426279</v>
      </c>
      <c r="D94" s="3">
        <f>Sheet1!$B$43*COS(A94*Sheet1!$B$36*0.001)</f>
        <v>138.89836377829661</v>
      </c>
      <c r="E94" s="2">
        <f t="shared" si="2"/>
        <v>138.37422641656249</v>
      </c>
    </row>
    <row r="95" spans="1:5" x14ac:dyDescent="0.2">
      <c r="A95">
        <f t="shared" si="3"/>
        <v>9.2999999999999829</v>
      </c>
      <c r="B95" s="3">
        <f>Sheet1!$B$41*COS(A95*Sheet1!$B$36*0.001+PI()/2)</f>
        <v>30.508421577646253</v>
      </c>
      <c r="C95" s="3">
        <f>Sheet1!$B$42*COS(A95*Sheet1!$B$36*0.001-PI()/2)</f>
        <v>-30.949127992704685</v>
      </c>
      <c r="D95" s="3">
        <f>Sheet1!$B$43*COS(A95*Sheet1!$B$36*0.001)</f>
        <v>142.23912977089356</v>
      </c>
      <c r="E95" s="2">
        <f t="shared" si="2"/>
        <v>141.79842335583513</v>
      </c>
    </row>
    <row r="96" spans="1:5" x14ac:dyDescent="0.2">
      <c r="A96">
        <f t="shared" si="3"/>
        <v>9.3999999999999826</v>
      </c>
      <c r="B96" s="3">
        <f>Sheet1!$B$41*COS(A96*Sheet1!$B$36*0.001+PI()/2)</f>
        <v>24.607550442602108</v>
      </c>
      <c r="C96" s="3">
        <f>Sheet1!$B$42*COS(A96*Sheet1!$B$36*0.001-PI()/2)</f>
        <v>-24.963016401774333</v>
      </c>
      <c r="D96" s="3">
        <f>Sheet1!$B$43*COS(A96*Sheet1!$B$36*0.001)</f>
        <v>144.99587200839554</v>
      </c>
      <c r="E96" s="2">
        <f t="shared" si="2"/>
        <v>144.64040604922332</v>
      </c>
    </row>
    <row r="97" spans="1:5" x14ac:dyDescent="0.2">
      <c r="A97">
        <f t="shared" si="3"/>
        <v>9.4999999999999822</v>
      </c>
      <c r="B97" s="3">
        <f>Sheet1!$B$41*COS(A97*Sheet1!$B$36*0.001+PI()/2)</f>
        <v>18.605642454785357</v>
      </c>
      <c r="C97" s="3">
        <f>Sheet1!$B$42*COS(A97*Sheet1!$B$36*0.001-PI()/2)</f>
        <v>-18.874408440113005</v>
      </c>
      <c r="D97" s="3">
        <f>Sheet1!$B$43*COS(A97*Sheet1!$B$36*0.001)</f>
        <v>147.15727150315146</v>
      </c>
      <c r="E97" s="2">
        <f t="shared" si="2"/>
        <v>146.88850551782383</v>
      </c>
    </row>
    <row r="98" spans="1:5" x14ac:dyDescent="0.2">
      <c r="A98">
        <f t="shared" si="3"/>
        <v>9.5999999999999819</v>
      </c>
      <c r="B98" s="3">
        <f>Sheet1!$B$41*COS(A98*Sheet1!$B$36*0.001+PI()/2)</f>
        <v>12.527341021719584</v>
      </c>
      <c r="C98" s="3">
        <f>Sheet1!$B$42*COS(A98*Sheet1!$B$36*0.001-PI()/2)</f>
        <v>-12.708303499173399</v>
      </c>
      <c r="D98" s="3">
        <f>Sheet1!$B$43*COS(A98*Sheet1!$B$36*0.001)</f>
        <v>148.71445370248932</v>
      </c>
      <c r="E98" s="2">
        <f t="shared" si="2"/>
        <v>148.5334912250355</v>
      </c>
    </row>
    <row r="99" spans="1:5" x14ac:dyDescent="0.2">
      <c r="A99">
        <f t="shared" si="3"/>
        <v>9.6999999999999815</v>
      </c>
      <c r="B99" s="3">
        <f>Sheet1!$B$41*COS(A99*Sheet1!$B$36*0.001+PI()/2)</f>
        <v>6.3976032169843551</v>
      </c>
      <c r="C99" s="3">
        <f>Sheet1!$B$42*COS(A99*Sheet1!$B$36*0.001-PI()/2)</f>
        <v>-6.4900191674964915</v>
      </c>
      <c r="D99" s="3">
        <f>Sheet1!$B$43*COS(A99*Sheet1!$B$36*0.001)</f>
        <v>149.66102492699821</v>
      </c>
      <c r="E99" s="2">
        <f t="shared" si="2"/>
        <v>149.56860897648608</v>
      </c>
    </row>
    <row r="100" spans="1:5" x14ac:dyDescent="0.2">
      <c r="A100">
        <f t="shared" si="3"/>
        <v>9.7999999999999812</v>
      </c>
      <c r="B100" s="3">
        <f>Sheet1!$B$41*COS(A100*Sheet1!$B$36*0.001+PI()/2)</f>
        <v>0.24159730824412234</v>
      </c>
      <c r="C100" s="3">
        <f>Sheet1!$B$42*COS(A100*Sheet1!$B$36*0.001-PI()/2)</f>
        <v>-0.24508727849160594</v>
      </c>
      <c r="D100" s="3">
        <f>Sheet1!$B$43*COS(A100*Sheet1!$B$36*0.001)</f>
        <v>149.99309862252187</v>
      </c>
      <c r="E100" s="2">
        <f t="shared" si="2"/>
        <v>149.9896086522744</v>
      </c>
    </row>
    <row r="101" spans="1:5" x14ac:dyDescent="0.2">
      <c r="A101">
        <f t="shared" si="3"/>
        <v>9.8999999999999808</v>
      </c>
      <c r="B101" s="3">
        <f>Sheet1!$B$41*COS(A101*Sheet1!$B$36*0.001+PI()/2)</f>
        <v>-5.9154005818685826</v>
      </c>
      <c r="C101" s="3">
        <f>Sheet1!$B$42*COS(A101*Sheet1!$B$36*0.001-PI()/2)</f>
        <v>6.0008509214554868</v>
      </c>
      <c r="D101" s="3">
        <f>Sheet1!$B$43*COS(A101*Sheet1!$B$36*0.001)</f>
        <v>149.7093113180735</v>
      </c>
      <c r="E101" s="2">
        <f t="shared" si="2"/>
        <v>149.79476165766042</v>
      </c>
    </row>
    <row r="102" spans="1:5" x14ac:dyDescent="0.2">
      <c r="A102">
        <f t="shared" si="3"/>
        <v>9.9999999999999805</v>
      </c>
      <c r="B102" s="3">
        <f>Sheet1!$B$41*COS(A102*Sheet1!$B$36*0.001+PI()/2)</f>
        <v>-12.04811025771666</v>
      </c>
      <c r="C102" s="3">
        <f>Sheet1!$B$42*COS(A102*Sheet1!$B$36*0.001-PI()/2)</f>
        <v>12.222150054118254</v>
      </c>
      <c r="D102" s="3">
        <f>Sheet1!$B$43*COS(A102*Sheet1!$B$36*0.001)</f>
        <v>148.81082822415081</v>
      </c>
      <c r="E102" s="2">
        <f t="shared" si="2"/>
        <v>148.9848680205524</v>
      </c>
    </row>
    <row r="103" spans="1:5" x14ac:dyDescent="0.2">
      <c r="A103">
        <f t="shared" si="3"/>
        <v>10.09999999999998</v>
      </c>
      <c r="B103" s="3">
        <f>Sheet1!$B$41*COS(A103*Sheet1!$B$36*0.001+PI()/2)</f>
        <v>-18.131351249343712</v>
      </c>
      <c r="C103" s="3">
        <f>Sheet1!$B$42*COS(A103*Sheet1!$B$36*0.001-PI()/2)</f>
        <v>18.393265907528328</v>
      </c>
      <c r="D103" s="3">
        <f>Sheet1!$B$43*COS(A103*Sheet1!$B$36*0.001)</f>
        <v>147.30133844846446</v>
      </c>
      <c r="E103" s="2">
        <f t="shared" si="2"/>
        <v>147.56325310664909</v>
      </c>
    </row>
    <row r="104" spans="1:5" x14ac:dyDescent="0.2">
      <c r="A104">
        <f t="shared" si="3"/>
        <v>10.19999999999998</v>
      </c>
      <c r="B104" s="3">
        <f>Sheet1!$B$41*COS(A104*Sheet1!$B$36*0.001+PI()/2)</f>
        <v>-24.140146201693955</v>
      </c>
      <c r="C104" s="3">
        <f>Sheet1!$B$42*COS(A104*Sheet1!$B$36*0.001-PI()/2)</f>
        <v>24.488860318694705</v>
      </c>
      <c r="D104" s="3">
        <f>Sheet1!$B$43*COS(A104*Sheet1!$B$36*0.001)</f>
        <v>145.18703984872428</v>
      </c>
      <c r="E104" s="2">
        <f t="shared" si="2"/>
        <v>145.53575396572504</v>
      </c>
    </row>
    <row r="105" spans="1:5" x14ac:dyDescent="0.2">
      <c r="A105">
        <f t="shared" si="3"/>
        <v>10.299999999999979</v>
      </c>
      <c r="B105" s="3">
        <f>Sheet1!$B$41*COS(A105*Sheet1!$B$36*0.001+PI()/2)</f>
        <v>-30.049823429857355</v>
      </c>
      <c r="C105" s="3">
        <f>Sheet1!$B$42*COS(A105*Sheet1!$B$36*0.001-PI()/2)</f>
        <v>30.483905210299671</v>
      </c>
      <c r="D105" s="3">
        <f>Sheet1!$B$43*COS(A105*Sheet1!$B$36*0.001)</f>
        <v>142.47661358467568</v>
      </c>
      <c r="E105" s="2">
        <f t="shared" si="2"/>
        <v>142.91069536511799</v>
      </c>
    </row>
    <row r="106" spans="1:5" x14ac:dyDescent="0.2">
      <c r="A106">
        <f t="shared" si="3"/>
        <v>10.399999999999979</v>
      </c>
      <c r="B106" s="3">
        <f>Sheet1!$B$41*COS(A106*Sheet1!$B$36*0.001+PI()/2)</f>
        <v>-35.836118219251908</v>
      </c>
      <c r="C106" s="3">
        <f>Sheet1!$B$42*COS(A106*Sheet1!$B$36*0.001-PI()/2)</f>
        <v>36.35378535420422</v>
      </c>
      <c r="D106" s="3">
        <f>Sheet1!$B$43*COS(A106*Sheet1!$B$36*0.001)</f>
        <v>139.18118847387547</v>
      </c>
      <c r="E106" s="2">
        <f t="shared" si="2"/>
        <v>139.69885560882778</v>
      </c>
    </row>
    <row r="107" spans="1:5" x14ac:dyDescent="0.2">
      <c r="A107">
        <f t="shared" si="3"/>
        <v>10.499999999999979</v>
      </c>
      <c r="B107" s="3">
        <f>Sheet1!$B$41*COS(A107*Sheet1!$B$36*0.001+PI()/2)</f>
        <v>-41.475272454819098</v>
      </c>
      <c r="C107" s="3">
        <f>Sheet1!$B$42*COS(A107*Sheet1!$B$36*0.001-PI()/2)</f>
        <v>42.074399439826038</v>
      </c>
      <c r="D107" s="3">
        <f>Sheet1!$B$43*COS(A107*Sheet1!$B$36*0.001)</f>
        <v>135.31429529755755</v>
      </c>
      <c r="E107" s="2">
        <f t="shared" si="2"/>
        <v>135.91342228256448</v>
      </c>
    </row>
    <row r="108" spans="1:5" x14ac:dyDescent="0.2">
      <c r="A108">
        <f t="shared" si="3"/>
        <v>10.599999999999978</v>
      </c>
      <c r="B108" s="3">
        <f>Sheet1!$B$41*COS(A108*Sheet1!$B$36*0.001+PI()/2)</f>
        <v>-46.944132170153594</v>
      </c>
      <c r="C108" s="3">
        <f>Sheet1!$B$42*COS(A108*Sheet1!$B$36*0.001-PI()/2)</f>
        <v>47.62225903240644</v>
      </c>
      <c r="D108" s="3">
        <f>Sheet1!$B$43*COS(A108*Sheet1!$B$36*0.001)</f>
        <v>130.89181124420747</v>
      </c>
      <c r="E108" s="2">
        <f t="shared" si="2"/>
        <v>131.56993810646031</v>
      </c>
    </row>
    <row r="109" spans="1:5" x14ac:dyDescent="0.2">
      <c r="A109">
        <f t="shared" si="3"/>
        <v>10.699999999999978</v>
      </c>
      <c r="B109" s="3">
        <f>Sheet1!$B$41*COS(A109*Sheet1!$B$36*0.001+PI()/2)</f>
        <v>-52.220242616044118</v>
      </c>
      <c r="C109" s="3">
        <f>Sheet1!$B$42*COS(A109*Sheet1!$B$36*0.001-PI()/2)</f>
        <v>52.974585014854469</v>
      </c>
      <c r="D109" s="3">
        <f>Sheet1!$B$43*COS(A109*Sheet1!$B$36*0.001)</f>
        <v>125.93189471895484</v>
      </c>
      <c r="E109" s="2">
        <f t="shared" si="2"/>
        <v>126.68623711776519</v>
      </c>
    </row>
    <row r="110" spans="1:5" x14ac:dyDescent="0.2">
      <c r="A110">
        <f t="shared" si="3"/>
        <v>10.799999999999978</v>
      </c>
      <c r="B110" s="3">
        <f>Sheet1!$B$41*COS(A110*Sheet1!$B$36*0.001+PI()/2)</f>
        <v>-57.281940458077202</v>
      </c>
      <c r="C110" s="3">
        <f>Sheet1!$B$42*COS(A110*Sheet1!$B$36*0.001-PI()/2)</f>
        <v>58.109401117181427</v>
      </c>
      <c r="D110" s="3">
        <f>Sheet1!$B$43*COS(A110*Sheet1!$B$36*0.001)</f>
        <v>120.45491078645337</v>
      </c>
      <c r="E110" s="2">
        <f t="shared" si="2"/>
        <v>121.2823714455576</v>
      </c>
    </row>
    <row r="111" spans="1:5" x14ac:dyDescent="0.2">
      <c r="A111">
        <f t="shared" si="3"/>
        <v>10.899999999999977</v>
      </c>
      <c r="B111" s="3">
        <f>Sheet1!$B$41*COS(A111*Sheet1!$B$36*0.001+PI()/2)</f>
        <v>-62.108442724748187</v>
      </c>
      <c r="C111" s="3">
        <f>Sheet1!$B$42*COS(A111*Sheet1!$B$36*0.001-PI()/2)</f>
        <v>63.005624149504165</v>
      </c>
      <c r="D111" s="3">
        <f>Sheet1!$B$43*COS(A111*Sheet1!$B$36*0.001)</f>
        <v>114.48334755337228</v>
      </c>
      <c r="E111" s="2">
        <f t="shared" si="2"/>
        <v>115.38052897812827</v>
      </c>
    </row>
    <row r="112" spans="1:5" x14ac:dyDescent="0.2">
      <c r="A112">
        <f t="shared" si="3"/>
        <v>10.999999999999977</v>
      </c>
      <c r="B112" s="3">
        <f>Sheet1!$B$41*COS(A112*Sheet1!$B$36*0.001+PI()/2)</f>
        <v>-66.679932140865347</v>
      </c>
      <c r="C112" s="3">
        <f>Sheet1!$B$42*COS(A112*Sheet1!$B$36*0.001-PI()/2)</f>
        <v>67.64315056812319</v>
      </c>
      <c r="D112" s="3">
        <f>Sheet1!$B$43*COS(A112*Sheet1!$B$36*0.001)</f>
        <v>108.04172383382972</v>
      </c>
      <c r="E112" s="2">
        <f t="shared" si="2"/>
        <v>109.00494226108756</v>
      </c>
    </row>
    <row r="113" spans="1:5" x14ac:dyDescent="0.2">
      <c r="A113">
        <f t="shared" si="3"/>
        <v>11.099999999999977</v>
      </c>
      <c r="B113" s="3">
        <f>Sheet1!$B$41*COS(A113*Sheet1!$B$36*0.001+PI()/2)</f>
        <v>-70.977638495871659</v>
      </c>
      <c r="C113" s="3">
        <f>Sheet1!$B$42*COS(A113*Sheet1!$B$36*0.001-PI()/2)</f>
        <v>72.002939019244224</v>
      </c>
      <c r="D113" s="3">
        <f>Sheet1!$B$43*COS(A113*Sheet1!$B$36*0.001)</f>
        <v>101.1564884768847</v>
      </c>
      <c r="E113" s="2">
        <f t="shared" si="2"/>
        <v>102.18178900025727</v>
      </c>
    </row>
    <row r="114" spans="1:5" x14ac:dyDescent="0.2">
      <c r="A114">
        <f t="shared" si="3"/>
        <v>11.199999999999976</v>
      </c>
      <c r="B114" s="3">
        <f>Sheet1!$B$41*COS(A114*Sheet1!$B$36*0.001+PI()/2)</f>
        <v>-74.983915712996691</v>
      </c>
      <c r="C114" s="3">
        <f>Sheet1!$B$42*COS(A114*Sheet1!$B$36*0.001-PI()/2)</f>
        <v>76.067088521423202</v>
      </c>
      <c r="D114" s="3">
        <f>Sheet1!$B$43*COS(A114*Sheet1!$B$36*0.001)</f>
        <v>93.855911769443296</v>
      </c>
      <c r="E114" s="2">
        <f t="shared" si="2"/>
        <v>94.939084577869806</v>
      </c>
    </row>
    <row r="115" spans="1:5" x14ac:dyDescent="0.2">
      <c r="A115">
        <f t="shared" si="3"/>
        <v>11.299999999999976</v>
      </c>
      <c r="B115" s="3">
        <f>Sheet1!$B$41*COS(A115*Sheet1!$B$36*0.001+PI()/2)</f>
        <v>-78.682314302792051</v>
      </c>
      <c r="C115" s="3">
        <f>Sheet1!$B$42*COS(A115*Sheet1!$B$36*0.001-PI()/2)</f>
        <v>79.818911965723714</v>
      </c>
      <c r="D115" s="3">
        <f>Sheet1!$B$43*COS(A115*Sheet1!$B$36*0.001)</f>
        <v>86.169969360469764</v>
      </c>
      <c r="E115" s="2">
        <f t="shared" si="2"/>
        <v>87.306567023401428</v>
      </c>
    </row>
    <row r="116" spans="1:5" x14ac:dyDescent="0.2">
      <c r="A116">
        <f t="shared" si="3"/>
        <v>11.399999999999975</v>
      </c>
      <c r="B116" s="3">
        <f>Sheet1!$B$41*COS(A116*Sheet1!$B$36*0.001+PI()/2)</f>
        <v>-82.057648903566388</v>
      </c>
      <c r="C116" s="3">
        <f>Sheet1!$B$42*COS(A116*Sheet1!$B$36*0.001-PI()/2)</f>
        <v>83.243004631799494</v>
      </c>
      <c r="D116" s="3">
        <f>Sheet1!$B$43*COS(A116*Sheet1!$B$36*0.001)</f>
        <v>78.130219183103904</v>
      </c>
      <c r="E116" s="2">
        <f t="shared" si="2"/>
        <v>79.315574911337009</v>
      </c>
    </row>
    <row r="117" spans="1:5" x14ac:dyDescent="0.2">
      <c r="A117">
        <f t="shared" si="3"/>
        <v>11.499999999999975</v>
      </c>
      <c r="B117" s="3">
        <f>Sheet1!$B$41*COS(A117*Sheet1!$B$36*0.001+PI()/2)</f>
        <v>-85.096060631400334</v>
      </c>
      <c r="C117" s="3">
        <f>Sheet1!$B$42*COS(A117*Sheet1!$B$36*0.001-PI()/2)</f>
        <v>86.325307438581547</v>
      </c>
      <c r="D117" s="3">
        <f>Sheet1!$B$43*COS(A117*Sheet1!$B$36*0.001)</f>
        <v>69.769671880030174</v>
      </c>
      <c r="E117" s="2">
        <f t="shared" si="2"/>
        <v>70.998918687211386</v>
      </c>
    </row>
    <row r="118" spans="1:5" x14ac:dyDescent="0.2">
      <c r="A118">
        <f t="shared" si="3"/>
        <v>11.599999999999975</v>
      </c>
      <c r="B118" s="3">
        <f>Sheet1!$B$41*COS(A118*Sheet1!$B$36*0.001+PI()/2)</f>
        <v>-87.785073983739608</v>
      </c>
      <c r="C118" s="3">
        <f>Sheet1!$B$42*COS(A118*Sheet1!$B$36*0.001-PI()/2)</f>
        <v>89.053164669865453</v>
      </c>
      <c r="D118" s="3">
        <f>Sheet1!$B$43*COS(A118*Sheet1!$B$36*0.001)</f>
        <v>61.122655264125541</v>
      </c>
      <c r="E118" s="2">
        <f t="shared" si="2"/>
        <v>62.390745950251386</v>
      </c>
    </row>
    <row r="119" spans="1:5" x14ac:dyDescent="0.2">
      <c r="A119">
        <f t="shared" si="3"/>
        <v>11.699999999999974</v>
      </c>
      <c r="B119" s="3">
        <f>Sheet1!$B$41*COS(A119*Sheet1!$B$36*0.001+PI()/2)</f>
        <v>-90.113648062920703</v>
      </c>
      <c r="C119" s="3">
        <f>Sheet1!$B$42*COS(A119*Sheet1!$B$36*0.001-PI()/2)</f>
        <v>91.415375937782201</v>
      </c>
      <c r="D119" s="3">
        <f>Sheet1!$B$43*COS(A119*Sheet1!$B$36*0.001)</f>
        <v>52.224673370900753</v>
      </c>
      <c r="E119" s="2">
        <f t="shared" si="2"/>
        <v>53.526401245762251</v>
      </c>
    </row>
    <row r="120" spans="1:5" x14ac:dyDescent="0.2">
      <c r="A120">
        <f t="shared" si="3"/>
        <v>11.799999999999974</v>
      </c>
      <c r="B120" s="3">
        <f>Sheet1!$B$41*COS(A120*Sheet1!$B$36*0.001+PI()/2)</f>
        <v>-92.072221909312262</v>
      </c>
      <c r="C120" s="3">
        <f>Sheet1!$B$42*COS(A120*Sheet1!$B$36*0.001-PI()/2)</f>
        <v>93.402242170794736</v>
      </c>
      <c r="D120" s="3">
        <f>Sheet1!$B$43*COS(A120*Sheet1!$B$36*0.001)</f>
        <v>43.112260681454075</v>
      </c>
      <c r="E120" s="2">
        <f t="shared" si="2"/>
        <v>44.442280942936549</v>
      </c>
    </row>
    <row r="121" spans="1:5" x14ac:dyDescent="0.2">
      <c r="A121">
        <f t="shared" si="3"/>
        <v>11.899999999999974</v>
      </c>
      <c r="B121" s="3">
        <f>Sheet1!$B$41*COS(A121*Sheet1!$B$36*0.001+PI()/2)</f>
        <v>-93.652753757935514</v>
      </c>
      <c r="C121" s="3">
        <f>Sheet1!$B$42*COS(A121*Sheet1!$B$36*0.001-PI()/2)</f>
        <v>95.005605437396099</v>
      </c>
      <c r="D121" s="3">
        <f>Sheet1!$B$43*COS(A121*Sheet1!$B$36*0.001)</f>
        <v>33.822832114489366</v>
      </c>
      <c r="E121" s="2">
        <f t="shared" si="2"/>
        <v>35.17568379394995</v>
      </c>
    </row>
    <row r="122" spans="1:5" x14ac:dyDescent="0.2">
      <c r="A122">
        <f t="shared" si="3"/>
        <v>11.999999999999973</v>
      </c>
      <c r="B122" s="3">
        <f>Sheet1!$B$41*COS(A122*Sheet1!$B$36*0.001+PI()/2)</f>
        <v>-94.848754057379651</v>
      </c>
      <c r="C122" s="3">
        <f>Sheet1!$B$42*COS(A122*Sheet1!$B$36*0.001-PI()/2)</f>
        <v>96.218882441996413</v>
      </c>
      <c r="D122" s="3">
        <f>Sheet1!$B$43*COS(A122*Sheet1!$B$36*0.001)</f>
        <v>24.394529403319009</v>
      </c>
      <c r="E122" s="2">
        <f t="shared" si="2"/>
        <v>25.764657787935771</v>
      </c>
    </row>
    <row r="123" spans="1:5" x14ac:dyDescent="0.2">
      <c r="A123">
        <f t="shared" si="3"/>
        <v>12.099999999999973</v>
      </c>
      <c r="B123" s="3">
        <f>Sheet1!$B$41*COS(A123*Sheet1!$B$36*0.001+PI()/2)</f>
        <v>-95.655312115438491</v>
      </c>
      <c r="C123" s="3">
        <f>Sheet1!$B$42*COS(A123*Sheet1!$B$36*0.001-PI()/2)</f>
        <v>97.037091555466262</v>
      </c>
      <c r="D123" s="3">
        <f>Sheet1!$B$43*COS(A123*Sheet1!$B$36*0.001)</f>
        <v>14.866064488619918</v>
      </c>
      <c r="E123" s="2">
        <f t="shared" si="2"/>
        <v>16.24784392864769</v>
      </c>
    </row>
    <row r="124" spans="1:5" x14ac:dyDescent="0.2">
      <c r="A124">
        <f t="shared" si="3"/>
        <v>12.199999999999973</v>
      </c>
      <c r="B124" s="3">
        <f>Sheet1!$B$41*COS(A124*Sheet1!$B$36*0.001+PI()/2)</f>
        <v>-96.069116262063659</v>
      </c>
      <c r="C124" s="3">
        <f>Sheet1!$B$42*COS(A124*Sheet1!$B$36*0.001-PI()/2)</f>
        <v>97.456873269352059</v>
      </c>
      <c r="D124" s="3">
        <f>Sheet1!$B$43*COS(A124*Sheet1!$B$36*0.001)</f>
        <v>5.2765605699552429</v>
      </c>
      <c r="E124" s="2">
        <f t="shared" si="2"/>
        <v>6.6643175772436427</v>
      </c>
    </row>
    <row r="125" spans="1:5" x14ac:dyDescent="0.2">
      <c r="A125">
        <f t="shared" si="3"/>
        <v>12.299999999999972</v>
      </c>
      <c r="B125" s="3">
        <f>Sheet1!$B$41*COS(A125*Sheet1!$B$36*0.001+PI()/2)</f>
        <v>-96.08846744684638</v>
      </c>
      <c r="C125" s="3">
        <f>Sheet1!$B$42*COS(A125*Sheet1!$B$36*0.001-PI()/2)</f>
        <v>97.476503989778763</v>
      </c>
      <c r="D125" s="3">
        <f>Sheet1!$B$43*COS(A125*Sheet1!$B$36*0.001)</f>
        <v>-4.334608531300157</v>
      </c>
      <c r="E125" s="2">
        <f t="shared" si="2"/>
        <v>-2.9465719883677739</v>
      </c>
    </row>
    <row r="126" spans="1:5" x14ac:dyDescent="0.2">
      <c r="A126">
        <f t="shared" si="3"/>
        <v>12.399999999999972</v>
      </c>
      <c r="B126" s="3">
        <f>Sheet1!$B$41*COS(A126*Sheet1!$B$36*0.001+PI()/2)</f>
        <v>-95.713286215197598</v>
      </c>
      <c r="C126" s="3">
        <f>Sheet1!$B$42*COS(A126*Sheet1!$B$36*0.001-PI()/2)</f>
        <v>97.095903114403839</v>
      </c>
      <c r="D126" s="3">
        <f>Sheet1!$B$43*COS(A126*Sheet1!$B$36*0.001)</f>
        <v>-13.927980038072546</v>
      </c>
      <c r="E126" s="2">
        <f t="shared" si="2"/>
        <v>-12.545363138866305</v>
      </c>
    </row>
    <row r="127" spans="1:5" x14ac:dyDescent="0.2">
      <c r="A127">
        <f t="shared" si="3"/>
        <v>12.499999999999972</v>
      </c>
      <c r="B127" s="3">
        <f>Sheet1!$B$41*COS(A127*Sheet1!$B$36*0.001+PI()/2)</f>
        <v>-94.945113034582889</v>
      </c>
      <c r="C127" s="3">
        <f>Sheet1!$B$42*COS(A127*Sheet1!$B$36*0.001-PI()/2)</f>
        <v>96.316633363364772</v>
      </c>
      <c r="D127" s="3">
        <f>Sheet1!$B$43*COS(A127*Sheet1!$B$36*0.001)</f>
        <v>-23.464164248944979</v>
      </c>
      <c r="E127" s="2">
        <f t="shared" si="2"/>
        <v>-22.092643920163095</v>
      </c>
    </row>
    <row r="128" spans="1:5" x14ac:dyDescent="0.2">
      <c r="A128">
        <f t="shared" si="3"/>
        <v>12.599999999999971</v>
      </c>
      <c r="B128" s="3">
        <f>Sheet1!$B$41*COS(A128*Sheet1!$B$36*0.001+PI()/2)</f>
        <v>-93.787101969472644</v>
      </c>
      <c r="C128" s="3">
        <f>Sheet1!$B$42*COS(A128*Sheet1!$B$36*0.001-PI()/2)</f>
        <v>95.141894362861208</v>
      </c>
      <c r="D128" s="3">
        <f>Sheet1!$B$43*COS(A128*Sheet1!$B$36*0.001)</f>
        <v>-32.904006269472973</v>
      </c>
      <c r="E128" s="2">
        <f t="shared" si="2"/>
        <v>-31.549213876084409</v>
      </c>
    </row>
    <row r="129" spans="1:5" x14ac:dyDescent="0.2">
      <c r="A129">
        <f t="shared" si="3"/>
        <v>12.699999999999971</v>
      </c>
      <c r="B129" s="3">
        <f>Sheet1!$B$41*COS(A129*Sheet1!$B$36*0.001+PI()/2)</f>
        <v>-92.244007730977472</v>
      </c>
      <c r="C129" s="3">
        <f>Sheet1!$B$42*COS(A129*Sheet1!$B$36*0.001-PI()/2)</f>
        <v>93.576509507717333</v>
      </c>
      <c r="D129" s="3">
        <f>Sheet1!$B$43*COS(A129*Sheet1!$B$36*0.001)</f>
        <v>-42.208746779396122</v>
      </c>
      <c r="E129" s="2">
        <f t="shared" si="2"/>
        <v>-40.876245002656262</v>
      </c>
    </row>
    <row r="130" spans="1:5" x14ac:dyDescent="0.2">
      <c r="A130">
        <f t="shared" si="3"/>
        <v>12.799999999999971</v>
      </c>
      <c r="B130" s="3">
        <f>Sheet1!$B$41*COS(A130*Sheet1!$B$36*0.001+PI()/2)</f>
        <v>-90.322166154342455</v>
      </c>
      <c r="C130" s="3">
        <f>Sheet1!$B$42*COS(A130*Sheet1!$B$36*0.001-PI()/2)</f>
        <v>91.62690615686553</v>
      </c>
      <c r="D130" s="3">
        <f>Sheet1!$B$43*COS(A130*Sheet1!$B$36*0.001)</f>
        <v>-51.340181175652383</v>
      </c>
      <c r="E130" s="2">
        <f t="shared" si="2"/>
        <v>-50.035441173129307</v>
      </c>
    </row>
    <row r="131" spans="1:5" x14ac:dyDescent="0.2">
      <c r="A131">
        <f t="shared" si="3"/>
        <v>12.89999999999997</v>
      </c>
      <c r="B131" s="3">
        <f>Sheet1!$B$41*COS(A131*Sheet1!$B$36*0.001+PI()/2)</f>
        <v>-88.029468184458025</v>
      </c>
      <c r="C131" s="3">
        <f>Sheet1!$B$42*COS(A131*Sheet1!$B$36*0.001-PI()/2)</f>
        <v>89.301089243067594</v>
      </c>
      <c r="D131" s="3">
        <f>Sheet1!$B$43*COS(A131*Sheet1!$B$36*0.001)</f>
        <v>-60.260816437762102</v>
      </c>
      <c r="E131" s="2">
        <f t="shared" ref="E131:E156" si="4">+B131+C131+D131</f>
        <v>-58.989195379152534</v>
      </c>
    </row>
    <row r="132" spans="1:5" x14ac:dyDescent="0.2">
      <c r="A132">
        <f t="shared" ref="A132:A156" si="5">+A131+0.1</f>
        <v>12.99999999999997</v>
      </c>
      <c r="B132" s="3">
        <f>Sheet1!$B$41*COS(A132*Sheet1!$B$36*0.001+PI()/2)</f>
        <v>-85.375327476201193</v>
      </c>
      <c r="C132" s="3">
        <f>Sheet1!$B$42*COS(A132*Sheet1!$B$36*0.001-PI()/2)</f>
        <v>86.60860840522983</v>
      </c>
      <c r="D132" s="3">
        <f>Sheet1!$B$43*COS(A132*Sheet1!$B$36*0.001)</f>
        <v>-68.93402507150482</v>
      </c>
      <c r="E132" s="2">
        <f t="shared" si="4"/>
        <v>-67.700744142476182</v>
      </c>
    </row>
    <row r="133" spans="1:5" x14ac:dyDescent="0.2">
      <c r="A133">
        <f t="shared" si="5"/>
        <v>13.099999999999969</v>
      </c>
      <c r="B133" s="3">
        <f>Sheet1!$B$41*COS(A133*Sheet1!$B$36*0.001+PI()/2)</f>
        <v>-82.370641742637943</v>
      </c>
      <c r="C133" s="3">
        <f>Sheet1!$B$42*COS(A133*Sheet1!$B$36*0.001-PI()/2)</f>
        <v>83.560518778264694</v>
      </c>
      <c r="D133" s="3">
        <f>Sheet1!$B$43*COS(A133*Sheet1!$B$36*0.001)</f>
        <v>-77.32419549880639</v>
      </c>
      <c r="E133" s="2">
        <f t="shared" si="4"/>
        <v>-76.134318463179639</v>
      </c>
    </row>
    <row r="134" spans="1:5" x14ac:dyDescent="0.2">
      <c r="A134">
        <f t="shared" si="5"/>
        <v>13.199999999999969</v>
      </c>
      <c r="B134" s="3">
        <f>Sheet1!$B$41*COS(A134*Sheet1!$B$36*0.001+PI()/2)</f>
        <v>-79.027748009787658</v>
      </c>
      <c r="C134" s="3">
        <f>Sheet1!$B$42*COS(A134*Sheet1!$B$36*0.001-PI()/2)</f>
        <v>80.169335601492307</v>
      </c>
      <c r="D134" s="3">
        <f>Sheet1!$B$43*COS(A134*Sheet1!$B$36*0.001)</f>
        <v>-85.396878276348133</v>
      </c>
      <c r="E134" s="2">
        <f t="shared" si="4"/>
        <v>-84.255290684643484</v>
      </c>
    </row>
    <row r="135" spans="1:5" x14ac:dyDescent="0.2">
      <c r="A135">
        <f t="shared" si="5"/>
        <v>13.299999999999969</v>
      </c>
      <c r="B135" s="3">
        <f>Sheet1!$B$41*COS(A135*Sheet1!$B$36*0.001+PI()/2)</f>
        <v>-75.360371961672215</v>
      </c>
      <c r="C135" s="3">
        <f>Sheet1!$B$42*COS(A135*Sheet1!$B$36*0.001-PI()/2)</f>
        <v>76.448982831958389</v>
      </c>
      <c r="D135" s="3">
        <f>Sheet1!$B$43*COS(A135*Sheet1!$B$36*0.001)</f>
        <v>-93.118927542529789</v>
      </c>
      <c r="E135" s="2">
        <f t="shared" si="4"/>
        <v>-92.030316672243615</v>
      </c>
    </row>
    <row r="136" spans="1:5" x14ac:dyDescent="0.2">
      <c r="A136">
        <f t="shared" si="5"/>
        <v>13.399999999999968</v>
      </c>
      <c r="B136" s="3">
        <f>Sheet1!$B$41*COS(A136*Sheet1!$B$36*0.001+PI()/2)</f>
        <v>-71.383571583632218</v>
      </c>
      <c r="C136" s="3">
        <f>Sheet1!$B$42*COS(A136*Sheet1!$B$36*0.001-PI()/2)</f>
        <v>72.414735973655624</v>
      </c>
      <c r="D136" s="3">
        <f>Sheet1!$B$43*COS(A136*Sheet1!$B$36*0.001)</f>
        <v>-100.45863711202317</v>
      </c>
      <c r="E136" s="2">
        <f t="shared" si="4"/>
        <v>-99.427472721999763</v>
      </c>
    </row>
    <row r="137" spans="1:5" x14ac:dyDescent="0.2">
      <c r="A137">
        <f t="shared" si="5"/>
        <v>13.499999999999968</v>
      </c>
      <c r="B137" s="3">
        <f>Sheet1!$B$41*COS(A137*Sheet1!$B$36*0.001+PI()/2)</f>
        <v>-67.113675335310305</v>
      </c>
      <c r="C137" s="3">
        <f>Sheet1!$B$42*COS(A137*Sheet1!$B$36*0.001-PI()/2)</f>
        <v>68.083159357390684</v>
      </c>
      <c r="D137" s="3">
        <f>Sheet1!$B$43*COS(A137*Sheet1!$B$36*0.001)</f>
        <v>-107.38587065911393</v>
      </c>
      <c r="E137" s="2">
        <f t="shared" si="4"/>
        <v>-106.41638663703355</v>
      </c>
    </row>
    <row r="138" spans="1:5" x14ac:dyDescent="0.2">
      <c r="A138">
        <f t="shared" si="5"/>
        <v>13.599999999999968</v>
      </c>
      <c r="B138" s="3">
        <f>Sheet1!$B$41*COS(A138*Sheet1!$B$36*0.001+PI()/2)</f>
        <v>-62.568215107155957</v>
      </c>
      <c r="C138" s="3">
        <f>Sheet1!$B$42*COS(A138*Sheet1!$B$36*0.001-PI()/2)</f>
        <v>63.472038128819051</v>
      </c>
      <c r="D138" s="3">
        <f>Sheet1!$B$43*COS(A138*Sheet1!$B$36*0.001)</f>
        <v>-113.87218545531339</v>
      </c>
      <c r="E138" s="2">
        <f t="shared" si="4"/>
        <v>-112.9683624336503</v>
      </c>
    </row>
    <row r="139" spans="1:5" x14ac:dyDescent="0.2">
      <c r="A139">
        <f t="shared" si="5"/>
        <v>13.699999999999967</v>
      </c>
      <c r="B139" s="3">
        <f>Sheet1!$B$41*COS(A139*Sheet1!$B$36*0.001+PI()/2)</f>
        <v>-57.765854235730473</v>
      </c>
      <c r="C139" s="3">
        <f>Sheet1!$B$42*COS(A139*Sheet1!$B$36*0.001-PI()/2)</f>
        <v>58.600305223901884</v>
      </c>
      <c r="D139" s="3">
        <f>Sheet1!$B$43*COS(A139*Sheet1!$B$36*0.001)</f>
        <v>-119.89094915317864</v>
      </c>
      <c r="E139" s="2">
        <f t="shared" si="4"/>
        <v>-119.05649816500723</v>
      </c>
    </row>
    <row r="140" spans="1:5" x14ac:dyDescent="0.2">
      <c r="A140">
        <f t="shared" si="5"/>
        <v>13.799999999999967</v>
      </c>
      <c r="B140" s="3">
        <f>Sheet1!$B$41*COS(A140*Sheet1!$B$36*0.001+PI()/2)</f>
        <v>-52.726310873373265</v>
      </c>
      <c r="C140" s="3">
        <f>Sheet1!$B$42*COS(A140*Sheet1!$B$36*0.001-PI()/2)</f>
        <v>53.487963631616481</v>
      </c>
      <c r="D140" s="3">
        <f>Sheet1!$B$43*COS(A140*Sheet1!$B$36*0.001)</f>
        <v>-125.41744913683866</v>
      </c>
      <c r="E140" s="2">
        <f t="shared" si="4"/>
        <v>-124.65579637859544</v>
      </c>
    </row>
    <row r="141" spans="1:5" x14ac:dyDescent="0.2">
      <c r="A141">
        <f t="shared" si="5"/>
        <v>13.899999999999967</v>
      </c>
      <c r="B141" s="3">
        <f>Sheet1!$B$41*COS(A141*Sheet1!$B$36*0.001+PI()/2)</f>
        <v>-47.470277026870313</v>
      </c>
      <c r="C141" s="3">
        <f>Sheet1!$B$42*COS(A141*Sheet1!$B$36*0.001-PI()/2)</f>
        <v>48.156004263105679</v>
      </c>
      <c r="D141" s="3">
        <f>Sheet1!$B$43*COS(A141*Sheet1!$B$36*0.001)</f>
        <v>-130.42899399023807</v>
      </c>
      <c r="E141" s="2">
        <f t="shared" si="4"/>
        <v>-129.74326675400272</v>
      </c>
    </row>
    <row r="142" spans="1:5" x14ac:dyDescent="0.2">
      <c r="A142">
        <f t="shared" si="5"/>
        <v>13.999999999999966</v>
      </c>
      <c r="B142" s="3">
        <f>Sheet1!$B$41*COS(A142*Sheet1!$B$36*0.001+PI()/2)</f>
        <v>-42.019333597545199</v>
      </c>
      <c r="C142" s="3">
        <f>Sheet1!$B$42*COS(A142*Sheet1!$B$36*0.001-PI()/2)</f>
        <v>42.626319764488919</v>
      </c>
      <c r="D142" s="3">
        <f>Sheet1!$B$43*COS(A142*Sheet1!$B$36*0.001)</f>
        <v>-134.90500666647827</v>
      </c>
      <c r="E142" s="2">
        <f t="shared" si="4"/>
        <v>-134.29802049953454</v>
      </c>
    </row>
    <row r="143" spans="1:5" x14ac:dyDescent="0.2">
      <c r="A143">
        <f t="shared" si="5"/>
        <v>14.099999999999966</v>
      </c>
      <c r="B143" s="3">
        <f>Sheet1!$B$41*COS(A143*Sheet1!$B$36*0.001+PI()/2)</f>
        <v>-36.395861771612537</v>
      </c>
      <c r="C143" s="3">
        <f>Sheet1!$B$42*COS(A143*Sheet1!$B$36*0.001-PI()/2)</f>
        <v>36.921614627213636</v>
      </c>
      <c r="D143" s="3">
        <f>Sheet1!$B$43*COS(A143*Sheet1!$B$36*0.001)</f>
        <v>-138.82710897570928</v>
      </c>
      <c r="E143" s="2">
        <f t="shared" si="4"/>
        <v>-138.30135612010818</v>
      </c>
    </row>
    <row r="144" spans="1:5" x14ac:dyDescent="0.2">
      <c r="A144">
        <f t="shared" si="5"/>
        <v>14.199999999999966</v>
      </c>
      <c r="B144" s="3">
        <f>Sheet1!$B$41*COS(A144*Sheet1!$B$36*0.001+PI()/2)</f>
        <v>-30.622951124618393</v>
      </c>
      <c r="C144" s="3">
        <f>Sheet1!$B$42*COS(A144*Sheet1!$B$36*0.001-PI()/2)</f>
        <v>31.065311965027401</v>
      </c>
      <c r="D144" s="3">
        <f>Sheet1!$B$43*COS(A144*Sheet1!$B$36*0.001)</f>
        <v>-142.17919704467062</v>
      </c>
      <c r="E144" s="2">
        <f t="shared" si="4"/>
        <v>-141.73683620426161</v>
      </c>
    </row>
    <row r="145" spans="1:5" x14ac:dyDescent="0.2">
      <c r="A145">
        <f t="shared" si="5"/>
        <v>14.299999999999965</v>
      </c>
      <c r="B145" s="3">
        <f>Sheet1!$B$41*COS(A145*Sheet1!$B$36*0.001+PI()/2)</f>
        <v>-24.724304817284533</v>
      </c>
      <c r="C145" s="3">
        <f>Sheet1!$B$42*COS(A145*Sheet1!$B$36*0.001-PI()/2)</f>
        <v>25.081457340338062</v>
      </c>
      <c r="D145" s="3">
        <f>Sheet1!$B$43*COS(A145*Sheet1!$B$36*0.001)</f>
        <v>-144.94750743805031</v>
      </c>
      <c r="E145" s="2">
        <f t="shared" si="4"/>
        <v>-144.59035491499679</v>
      </c>
    </row>
    <row r="146" spans="1:5" x14ac:dyDescent="0.2">
      <c r="A146">
        <f t="shared" si="5"/>
        <v>14.399999999999965</v>
      </c>
      <c r="B146" s="3">
        <f>Sheet1!$B$41*COS(A146*Sheet1!$B$36*0.001+PI()/2)</f>
        <v>-18.724142272015744</v>
      </c>
      <c r="C146" s="3">
        <f>Sheet1!$B$42*COS(A146*Sheet1!$B$36*0.001-PI()/2)</f>
        <v>18.994620034844029</v>
      </c>
      <c r="D146" s="3">
        <f>Sheet1!$B$43*COS(A146*Sheet1!$B$36*0.001)</f>
        <v>-147.1206736701715</v>
      </c>
      <c r="E146" s="2">
        <f t="shared" si="4"/>
        <v>-146.85019590734322</v>
      </c>
    </row>
    <row r="147" spans="1:5" x14ac:dyDescent="0.2">
      <c r="A147">
        <f t="shared" si="5"/>
        <v>14.499999999999964</v>
      </c>
      <c r="B147" s="3">
        <f>Sheet1!$B$41*COS(A147*Sheet1!$B$36*0.001+PI()/2)</f>
        <v>-12.647099729672508</v>
      </c>
      <c r="C147" s="3">
        <f>Sheet1!$B$42*COS(A147*Sheet1!$B$36*0.001-PI()/2)</f>
        <v>12.829792169809567</v>
      </c>
      <c r="D147" s="3">
        <f>Sheet1!$B$43*COS(A147*Sheet1!$B$36*0.001)</f>
        <v>-148.68977287497512</v>
      </c>
      <c r="E147" s="2">
        <f t="shared" si="4"/>
        <v>-148.50708043483806</v>
      </c>
    </row>
    <row r="148" spans="1:5" x14ac:dyDescent="0.2">
      <c r="A148">
        <f t="shared" si="5"/>
        <v>14.599999999999964</v>
      </c>
      <c r="B148" s="3">
        <f>Sheet1!$B$41*COS(A148*Sheet1!$B$36*0.001+PI()/2)</f>
        <v>-6.5181290949182396</v>
      </c>
      <c r="C148" s="3">
        <f>Sheet1!$B$42*COS(A148*Sheet1!$B$36*0.001-PI()/2)</f>
        <v>6.6122860901924216</v>
      </c>
      <c r="D148" s="3">
        <f>Sheet1!$B$43*COS(A148*Sheet1!$B$36*0.001)</f>
        <v>-149.64836244267306</v>
      </c>
      <c r="E148" s="2">
        <f t="shared" si="4"/>
        <v>-149.55420544739889</v>
      </c>
    </row>
    <row r="149" spans="1:5" x14ac:dyDescent="0.2">
      <c r="A149">
        <f t="shared" si="5"/>
        <v>14.699999999999964</v>
      </c>
      <c r="B149" s="3">
        <f>Sheet1!$B$41*COS(A149*Sheet1!$B$36*0.001+PI()/2)</f>
        <v>-0.36239548547258088</v>
      </c>
      <c r="C149" s="3">
        <f>Sheet1!$B$42*COS(A149*Sheet1!$B$36*0.001-PI()/2)</f>
        <v>0.36763043395489242</v>
      </c>
      <c r="D149" s="3">
        <f>Sheet1!$B$43*COS(A149*Sheet1!$B$36*0.001)</f>
        <v>-149.99250647264617</v>
      </c>
      <c r="E149" s="2">
        <f t="shared" si="4"/>
        <v>-149.98727152416384</v>
      </c>
    </row>
    <row r="150" spans="1:5" x14ac:dyDescent="0.2">
      <c r="A150">
        <f t="shared" si="5"/>
        <v>14.799999999999963</v>
      </c>
      <c r="B150" s="3">
        <f>Sheet1!$B$41*COS(A150*Sheet1!$B$36*0.001+PI()/2)</f>
        <v>5.7948260940736533</v>
      </c>
      <c r="C150" s="3">
        <f>Sheet1!$B$42*COS(A150*Sheet1!$B$36*0.001-PI()/2)</f>
        <v>-5.8785346867095267</v>
      </c>
      <c r="D150" s="3">
        <f>Sheet1!$B$43*COS(A150*Sheet1!$B$36*0.001)</f>
        <v>-149.72079193397258</v>
      </c>
      <c r="E150" s="2">
        <f t="shared" si="4"/>
        <v>-149.80450052660845</v>
      </c>
    </row>
    <row r="151" spans="1:5" x14ac:dyDescent="0.2">
      <c r="A151">
        <f t="shared" si="5"/>
        <v>14.899999999999963</v>
      </c>
      <c r="B151" s="3">
        <f>Sheet1!$B$41*COS(A151*Sheet1!$B$36*0.001+PI()/2)</f>
        <v>11.928254529630536</v>
      </c>
      <c r="C151" s="3">
        <f>Sheet1!$B$42*COS(A151*Sheet1!$B$36*0.001-PI()/2)</f>
        <v>-12.100562961854058</v>
      </c>
      <c r="D151" s="3">
        <f>Sheet1!$B$43*COS(A151*Sheet1!$B$36*0.001)</f>
        <v>-148.83433446723191</v>
      </c>
      <c r="E151" s="2">
        <f t="shared" si="4"/>
        <v>-149.00664289945544</v>
      </c>
    </row>
    <row r="152" spans="1:5" x14ac:dyDescent="0.2">
      <c r="A152">
        <f t="shared" si="5"/>
        <v>14.999999999999963</v>
      </c>
      <c r="B152" s="3">
        <f>Sheet1!$B$41*COS(A152*Sheet1!$B$36*0.001+PI()/2)</f>
        <v>18.012706400065401</v>
      </c>
      <c r="C152" s="3">
        <f>Sheet1!$B$42*COS(A152*Sheet1!$B$36*0.001-PI()/2)</f>
        <v>-18.272907185703225</v>
      </c>
      <c r="D152" s="3">
        <f>Sheet1!$B$43*COS(A152*Sheet1!$B$36*0.001)</f>
        <v>-147.3367738037646</v>
      </c>
      <c r="E152" s="2">
        <f t="shared" si="4"/>
        <v>-147.59697458940244</v>
      </c>
    </row>
    <row r="153" spans="1:5" x14ac:dyDescent="0.2">
      <c r="A153">
        <f t="shared" si="5"/>
        <v>15.099999999999962</v>
      </c>
      <c r="B153" s="3">
        <f>Sheet1!$B$41*COS(A153*Sheet1!$B$36*0.001+PI()/2)</f>
        <v>24.023199378540411</v>
      </c>
      <c r="C153" s="3">
        <f>Sheet1!$B$42*COS(A153*Sheet1!$B$36*0.001-PI()/2)</f>
        <v>-24.370224151664317</v>
      </c>
      <c r="D153" s="3">
        <f>Sheet1!$B$43*COS(A153*Sheet1!$B$36*0.001)</f>
        <v>-145.23425882119361</v>
      </c>
      <c r="E153" s="2">
        <f t="shared" si="4"/>
        <v>-145.58128359431751</v>
      </c>
    </row>
    <row r="154" spans="1:5" x14ac:dyDescent="0.2">
      <c r="A154">
        <f t="shared" si="5"/>
        <v>15.199999999999962</v>
      </c>
      <c r="B154" s="3">
        <f>Sheet1!$B$41*COS(A154*Sheet1!$B$36*0.001+PI()/2)</f>
        <v>29.935054808170239</v>
      </c>
      <c r="C154" s="3">
        <f>Sheet1!$B$42*COS(A154*Sheet1!$B$36*0.001-PI()/2)</f>
        <v>-30.367478709731678</v>
      </c>
      <c r="D154" s="3">
        <f>Sheet1!$B$43*COS(A154*Sheet1!$B$36*0.001)</f>
        <v>-142.53542229657015</v>
      </c>
      <c r="E154" s="2">
        <f t="shared" si="4"/>
        <v>-142.96784619813158</v>
      </c>
    </row>
    <row r="155" spans="1:5" x14ac:dyDescent="0.2">
      <c r="A155">
        <f t="shared" si="5"/>
        <v>15.299999999999962</v>
      </c>
      <c r="B155" s="3">
        <f>Sheet1!$B$41*COS(A155*Sheet1!$B$36*0.001+PI()/2)</f>
        <v>35.723999030833639</v>
      </c>
      <c r="C155" s="3">
        <f>Sheet1!$B$42*COS(A155*Sheet1!$B$36*0.001-PI()/2)</f>
        <v>-36.240046559033715</v>
      </c>
      <c r="D155" s="3">
        <f>Sheet1!$B$43*COS(A155*Sheet1!$B$36*0.001)</f>
        <v>-139.25134546080454</v>
      </c>
      <c r="E155" s="2">
        <f t="shared" si="4"/>
        <v>-139.76739298900463</v>
      </c>
    </row>
    <row r="156" spans="1:5" x14ac:dyDescent="0.2">
      <c r="A156">
        <f t="shared" si="5"/>
        <v>15.399999999999961</v>
      </c>
      <c r="B156" s="3">
        <f>Sheet1!$B$41*COS(A156*Sheet1!$B$36*0.001+PI()/2)</f>
        <v>41.36626305308647</v>
      </c>
      <c r="C156" s="3">
        <f>Sheet1!$B$42*COS(A156*Sheet1!$B$36*0.001-PI()/2)</f>
        <v>-41.963815353460085</v>
      </c>
      <c r="D156" s="3">
        <f>Sheet1!$B$43*COS(A156*Sheet1!$B$36*0.001)</f>
        <v>-135.39551249992041</v>
      </c>
      <c r="E156" s="2">
        <f t="shared" si="4"/>
        <v>-135.99306480029404</v>
      </c>
    </row>
  </sheetData>
  <phoneticPr fontId="4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53"/>
  <sheetViews>
    <sheetView workbookViewId="0">
      <selection activeCell="D4" sqref="D4"/>
    </sheetView>
  </sheetViews>
  <sheetFormatPr defaultRowHeight="12.75" x14ac:dyDescent="0.2"/>
  <cols>
    <col min="1" max="1" width="41.5703125" customWidth="1"/>
    <col min="2" max="2" width="9.85546875" customWidth="1"/>
    <col min="3" max="3" width="17.5703125" customWidth="1"/>
    <col min="4" max="5" width="15.5703125" customWidth="1"/>
    <col min="8" max="8" width="10.7109375" customWidth="1"/>
  </cols>
  <sheetData>
    <row r="1" spans="1:15" x14ac:dyDescent="0.2">
      <c r="A1" t="s">
        <v>16</v>
      </c>
      <c r="B1" t="s">
        <v>17</v>
      </c>
      <c r="C1" t="s">
        <v>28</v>
      </c>
      <c r="D1" t="s">
        <v>18</v>
      </c>
      <c r="E1" t="s">
        <v>40</v>
      </c>
    </row>
    <row r="2" spans="1:15" x14ac:dyDescent="0.2">
      <c r="D2" s="3"/>
      <c r="E2" s="3"/>
      <c r="F2">
        <v>7228</v>
      </c>
      <c r="G2" t="s">
        <v>19</v>
      </c>
      <c r="H2">
        <f>+Sheet1!$B$1</f>
        <v>150</v>
      </c>
    </row>
    <row r="3" spans="1:15" x14ac:dyDescent="0.2">
      <c r="A3">
        <v>1</v>
      </c>
      <c r="B3">
        <f t="shared" ref="B3:B53" si="0">2*PI()*A3</f>
        <v>6.2831853071795862</v>
      </c>
      <c r="C3" s="1">
        <f>SQRT(+$H$5^2+E3^2)</f>
        <v>1326.3163308886585</v>
      </c>
      <c r="D3" s="7">
        <f>+$H$2/C3</f>
        <v>0.11309519192868341</v>
      </c>
      <c r="E3" s="7">
        <f>B3*$H$4-1/(B3*$H$3)</f>
        <v>-1326.1655287263177</v>
      </c>
      <c r="G3" t="s">
        <v>2</v>
      </c>
      <c r="H3" s="1">
        <f>+Sheet1!$B$33</f>
        <v>1.1999999999999999E-4</v>
      </c>
    </row>
    <row r="4" spans="1:15" x14ac:dyDescent="0.2">
      <c r="A4">
        <f>+A3*1.4</f>
        <v>1.4</v>
      </c>
      <c r="B4">
        <f t="shared" si="0"/>
        <v>8.7964594300514207</v>
      </c>
      <c r="C4" s="1">
        <f t="shared" ref="C4:C53" si="1">SQRT(+$H$5^2+E4^2)</f>
        <v>947.38605325678111</v>
      </c>
      <c r="D4" s="7">
        <f t="shared" ref="D4:D53" si="2">+$H$2/C4</f>
        <v>0.1583303865244296</v>
      </c>
      <c r="E4" s="7">
        <f t="shared" ref="E4:E53" si="3">B4*$H$4-1/(B4*$H$3)</f>
        <v>-947.17492254887134</v>
      </c>
      <c r="G4" t="s">
        <v>22</v>
      </c>
      <c r="H4" s="1">
        <f>+Sheet1!$B$34</f>
        <v>0.02</v>
      </c>
    </row>
    <row r="5" spans="1:15" x14ac:dyDescent="0.2">
      <c r="A5">
        <f t="shared" ref="A5:A53" si="4">+A4*1.4</f>
        <v>1.9599999999999997</v>
      </c>
      <c r="B5">
        <f t="shared" si="0"/>
        <v>12.315043202071987</v>
      </c>
      <c r="C5" s="1">
        <f t="shared" si="1"/>
        <v>676.72848301403224</v>
      </c>
      <c r="D5" s="7">
        <f t="shared" si="2"/>
        <v>0.22165462776433734</v>
      </c>
      <c r="E5" s="7">
        <f t="shared" si="3"/>
        <v>-676.43287894843888</v>
      </c>
      <c r="G5" t="s">
        <v>25</v>
      </c>
      <c r="H5" s="2">
        <f>+Sheet1!B39</f>
        <v>20</v>
      </c>
    </row>
    <row r="6" spans="1:15" x14ac:dyDescent="0.2">
      <c r="A6">
        <f t="shared" si="4"/>
        <v>2.7439999999999993</v>
      </c>
      <c r="B6">
        <f t="shared" si="0"/>
        <v>17.241060482900782</v>
      </c>
      <c r="C6" s="1">
        <f t="shared" si="1"/>
        <v>483.41135359917217</v>
      </c>
      <c r="D6" s="7">
        <f t="shared" si="2"/>
        <v>0.31029473942470692</v>
      </c>
      <c r="E6" s="7">
        <f t="shared" si="3"/>
        <v>-482.99745008497081</v>
      </c>
    </row>
    <row r="7" spans="1:15" x14ac:dyDescent="0.2">
      <c r="A7">
        <f t="shared" si="4"/>
        <v>3.8415999999999988</v>
      </c>
      <c r="B7">
        <f t="shared" si="0"/>
        <v>24.137484676061092</v>
      </c>
      <c r="C7" s="1">
        <f t="shared" si="1"/>
        <v>345.34135335419961</v>
      </c>
      <c r="D7" s="7">
        <f t="shared" si="2"/>
        <v>0.43435284695300419</v>
      </c>
      <c r="E7" s="7">
        <f t="shared" si="3"/>
        <v>-344.76172980264232</v>
      </c>
    </row>
    <row r="8" spans="1:15" x14ac:dyDescent="0.2">
      <c r="A8">
        <f t="shared" si="4"/>
        <v>5.3782399999999981</v>
      </c>
      <c r="B8">
        <f t="shared" si="0"/>
        <v>33.792478546485526</v>
      </c>
      <c r="C8" s="1">
        <f t="shared" si="1"/>
        <v>246.73925814927082</v>
      </c>
      <c r="D8" s="7">
        <f t="shared" si="2"/>
        <v>0.60792920074864576</v>
      </c>
      <c r="E8" s="7">
        <f t="shared" si="3"/>
        <v>-245.92735006918713</v>
      </c>
    </row>
    <row r="9" spans="1:15" x14ac:dyDescent="0.2">
      <c r="A9">
        <f t="shared" si="4"/>
        <v>7.5295359999999967</v>
      </c>
      <c r="B9">
        <f t="shared" si="0"/>
        <v>47.309469965079735</v>
      </c>
      <c r="C9" s="1">
        <f t="shared" si="1"/>
        <v>176.33681749042015</v>
      </c>
      <c r="D9" s="7">
        <f t="shared" si="2"/>
        <v>0.85064481788183033</v>
      </c>
      <c r="E9" s="7">
        <f t="shared" si="3"/>
        <v>-175.19895320078183</v>
      </c>
    </row>
    <row r="10" spans="1:15" x14ac:dyDescent="0.2">
      <c r="A10">
        <f t="shared" si="4"/>
        <v>10.541350399999995</v>
      </c>
      <c r="B10">
        <f t="shared" si="0"/>
        <v>66.233257951111625</v>
      </c>
      <c r="C10" s="1">
        <f t="shared" si="1"/>
        <v>126.08957217546134</v>
      </c>
      <c r="D10" s="7">
        <f t="shared" si="2"/>
        <v>1.1896304937197013</v>
      </c>
      <c r="E10" s="7">
        <f t="shared" si="3"/>
        <v>-124.49329384103737</v>
      </c>
    </row>
    <row r="11" spans="1:15" x14ac:dyDescent="0.2">
      <c r="A11">
        <f t="shared" si="4"/>
        <v>14.757890559999993</v>
      </c>
      <c r="B11">
        <f t="shared" si="0"/>
        <v>92.726561131556267</v>
      </c>
      <c r="C11" s="1">
        <f t="shared" si="1"/>
        <v>90.259169001916945</v>
      </c>
      <c r="D11" s="7">
        <f t="shared" si="2"/>
        <v>1.6618810217144173</v>
      </c>
      <c r="E11" s="7">
        <f t="shared" si="3"/>
        <v>-88.015439491697165</v>
      </c>
    </row>
    <row r="12" spans="1:15" x14ac:dyDescent="0.2">
      <c r="A12">
        <f t="shared" si="4"/>
        <v>20.661046783999989</v>
      </c>
      <c r="B12">
        <f t="shared" si="0"/>
        <v>129.81718558417879</v>
      </c>
      <c r="C12" s="1">
        <f t="shared" si="1"/>
        <v>64.762086824653352</v>
      </c>
      <c r="D12" s="7">
        <f t="shared" si="2"/>
        <v>2.3161699592252583</v>
      </c>
      <c r="E12" s="7">
        <f t="shared" si="3"/>
        <v>-61.596492512836633</v>
      </c>
    </row>
    <row r="13" spans="1:15" x14ac:dyDescent="0.2">
      <c r="A13">
        <f t="shared" si="4"/>
        <v>28.925465497599983</v>
      </c>
      <c r="B13">
        <f t="shared" si="0"/>
        <v>181.74405981785029</v>
      </c>
      <c r="C13" s="1">
        <f t="shared" si="1"/>
        <v>46.714958041172835</v>
      </c>
      <c r="D13" s="7">
        <f t="shared" si="2"/>
        <v>3.2109629611097059</v>
      </c>
      <c r="E13" s="7">
        <f t="shared" si="3"/>
        <v>-42.217144678300286</v>
      </c>
      <c r="J13" t="s">
        <v>35</v>
      </c>
      <c r="K13" t="s">
        <v>36</v>
      </c>
    </row>
    <row r="14" spans="1:15" x14ac:dyDescent="0.2">
      <c r="A14">
        <f t="shared" si="4"/>
        <v>40.495651696639975</v>
      </c>
      <c r="B14">
        <f t="shared" si="0"/>
        <v>254.44168374499037</v>
      </c>
      <c r="C14" s="1">
        <f t="shared" si="1"/>
        <v>34.135321573471657</v>
      </c>
      <c r="D14" s="7">
        <f t="shared" si="2"/>
        <v>4.3942752868797594</v>
      </c>
      <c r="E14" s="7">
        <f t="shared" si="3"/>
        <v>-27.662613378426837</v>
      </c>
      <c r="J14">
        <v>0</v>
      </c>
      <c r="K14">
        <v>0</v>
      </c>
      <c r="N14" s="3">
        <f>Sheet1!$B$41*COS(PI()/2+Sheet1!$B$36*Sheet1!$E$3*0.001)</f>
        <v>90.005085010681427</v>
      </c>
      <c r="O14" s="3">
        <f>Sheet1!$B$41*SIN(PI()/2+Sheet1!$B$36*Sheet1!$E$3*0.001)</f>
        <v>-33.760856773160086</v>
      </c>
    </row>
    <row r="15" spans="1:15" x14ac:dyDescent="0.2">
      <c r="A15">
        <f t="shared" si="4"/>
        <v>56.693912375295959</v>
      </c>
      <c r="B15">
        <f t="shared" si="0"/>
        <v>356.21835724298649</v>
      </c>
      <c r="C15" s="1">
        <f t="shared" si="1"/>
        <v>25.781726055784841</v>
      </c>
      <c r="D15" s="7">
        <f t="shared" si="2"/>
        <v>5.8180743863091111</v>
      </c>
      <c r="E15" s="7">
        <f t="shared" si="3"/>
        <v>-16.269523607516447</v>
      </c>
      <c r="I15" t="s">
        <v>27</v>
      </c>
      <c r="J15" s="2">
        <f>N16</f>
        <v>-52.678502337901193</v>
      </c>
      <c r="K15" s="2">
        <f>O16</f>
        <v>-140.43876649859024</v>
      </c>
      <c r="N15" s="3">
        <f>Sheet1!$B$42*COS(-PI()/2+Sheet1!$B$36*Sheet1!$E$3*0.001)</f>
        <v>-91.30524464860747</v>
      </c>
      <c r="O15" s="3">
        <f>Sheet1!$B$42*SIN(-PI()/2+Sheet1!$B$36*Sheet1!$E$3*0.001)</f>
        <v>34.248545922201551</v>
      </c>
    </row>
    <row r="16" spans="1:15" x14ac:dyDescent="0.2">
      <c r="A16">
        <f t="shared" si="4"/>
        <v>79.371477325414332</v>
      </c>
      <c r="B16">
        <f t="shared" si="0"/>
        <v>498.70570014018102</v>
      </c>
      <c r="C16" s="1">
        <f t="shared" si="1"/>
        <v>21.103817401523131</v>
      </c>
      <c r="D16" s="7">
        <f t="shared" si="2"/>
        <v>7.1077188143778205</v>
      </c>
      <c r="E16" s="7">
        <f t="shared" si="3"/>
        <v>-6.7358079631793615</v>
      </c>
      <c r="J16">
        <f>+J14</f>
        <v>0</v>
      </c>
      <c r="K16">
        <f>+K14</f>
        <v>0</v>
      </c>
      <c r="N16" s="3">
        <f>Sheet1!$B$43*COS(+Sheet1!$B$36*Sheet1!$E$3*0.001)</f>
        <v>-52.678502337901193</v>
      </c>
      <c r="O16" s="3">
        <f>Sheet1!$B$43*SIN(+Sheet1!$B$36*Sheet1!$E$3*0.001)</f>
        <v>-140.43876649859024</v>
      </c>
    </row>
    <row r="17" spans="1:11" x14ac:dyDescent="0.2">
      <c r="A17">
        <f t="shared" si="4"/>
        <v>111.12006825558007</v>
      </c>
      <c r="B17">
        <f t="shared" si="0"/>
        <v>698.18798019625342</v>
      </c>
      <c r="C17" s="1">
        <f t="shared" si="1"/>
        <v>20.102566848454213</v>
      </c>
      <c r="D17" s="7">
        <f t="shared" si="2"/>
        <v>7.4617336746493272</v>
      </c>
      <c r="E17" s="7">
        <f t="shared" si="3"/>
        <v>2.028101056794366</v>
      </c>
      <c r="I17" t="s">
        <v>9</v>
      </c>
      <c r="J17" s="2">
        <f>N15</f>
        <v>-91.30524464860747</v>
      </c>
      <c r="K17" s="2">
        <f>O15</f>
        <v>34.248545922201551</v>
      </c>
    </row>
    <row r="18" spans="1:11" x14ac:dyDescent="0.2">
      <c r="A18">
        <f t="shared" si="4"/>
        <v>155.56809555781209</v>
      </c>
      <c r="B18">
        <f t="shared" si="0"/>
        <v>977.46317227475481</v>
      </c>
      <c r="C18" s="1">
        <f t="shared" si="1"/>
        <v>22.836900256220751</v>
      </c>
      <c r="D18" s="7">
        <f t="shared" si="2"/>
        <v>6.5683169921075493</v>
      </c>
      <c r="E18" s="7">
        <f t="shared" si="3"/>
        <v>11.023793054687452</v>
      </c>
      <c r="J18">
        <f>+J16</f>
        <v>0</v>
      </c>
      <c r="K18">
        <f>+K16</f>
        <v>0</v>
      </c>
    </row>
    <row r="19" spans="1:11" x14ac:dyDescent="0.2">
      <c r="A19">
        <f t="shared" si="4"/>
        <v>217.79533378093691</v>
      </c>
      <c r="B19">
        <f t="shared" si="0"/>
        <v>1368.4484411846565</v>
      </c>
      <c r="C19" s="1">
        <f t="shared" si="1"/>
        <v>29.202921321026853</v>
      </c>
      <c r="D19" s="7">
        <f t="shared" si="2"/>
        <v>5.1364724217503595</v>
      </c>
      <c r="E19" s="7">
        <f t="shared" si="3"/>
        <v>21.279347115973383</v>
      </c>
      <c r="I19" t="s">
        <v>20</v>
      </c>
      <c r="J19">
        <v>0</v>
      </c>
      <c r="K19">
        <v>0</v>
      </c>
    </row>
    <row r="20" spans="1:11" x14ac:dyDescent="0.2">
      <c r="A20">
        <f t="shared" si="4"/>
        <v>304.91346729331167</v>
      </c>
      <c r="B20">
        <f t="shared" si="0"/>
        <v>1915.8278176585193</v>
      </c>
      <c r="C20" s="1">
        <f t="shared" si="1"/>
        <v>39.417576113823237</v>
      </c>
      <c r="D20" s="7">
        <f t="shared" si="2"/>
        <v>3.8054090278624955</v>
      </c>
      <c r="E20" s="7">
        <f t="shared" si="3"/>
        <v>33.966826561941993</v>
      </c>
      <c r="J20" s="2">
        <f>N14</f>
        <v>90.005085010681427</v>
      </c>
      <c r="K20" s="2">
        <f>O14</f>
        <v>-33.760856773160086</v>
      </c>
    </row>
    <row r="21" spans="1:11" x14ac:dyDescent="0.2">
      <c r="A21">
        <f t="shared" si="4"/>
        <v>426.87885421063629</v>
      </c>
      <c r="B21">
        <f t="shared" si="0"/>
        <v>2682.1589447219267</v>
      </c>
      <c r="C21" s="1">
        <f t="shared" si="1"/>
        <v>54.349889107000664</v>
      </c>
      <c r="D21" s="7">
        <f t="shared" si="2"/>
        <v>2.7598952355668911</v>
      </c>
      <c r="E21" s="7">
        <f t="shared" si="3"/>
        <v>50.536229043561114</v>
      </c>
      <c r="I21" t="s">
        <v>10</v>
      </c>
      <c r="J21" s="2">
        <v>0</v>
      </c>
      <c r="K21" s="2">
        <v>0</v>
      </c>
    </row>
    <row r="22" spans="1:11" x14ac:dyDescent="0.2">
      <c r="A22">
        <f t="shared" si="4"/>
        <v>597.63039589489074</v>
      </c>
      <c r="B22">
        <f t="shared" si="0"/>
        <v>3755.0225226106968</v>
      </c>
      <c r="C22" s="1">
        <f t="shared" si="1"/>
        <v>75.575587294322986</v>
      </c>
      <c r="D22" s="7">
        <f t="shared" si="2"/>
        <v>1.9847679041624537</v>
      </c>
      <c r="E22" s="7">
        <f t="shared" si="3"/>
        <v>72.881200558730058</v>
      </c>
      <c r="J22" s="2">
        <f>J15+J17+J20</f>
        <v>-53.978661975827237</v>
      </c>
      <c r="K22" s="2">
        <f>K15+K17+K20</f>
        <v>-139.95107734954877</v>
      </c>
    </row>
    <row r="23" spans="1:11" x14ac:dyDescent="0.2">
      <c r="A23">
        <f t="shared" si="4"/>
        <v>836.68255425284701</v>
      </c>
      <c r="B23">
        <f t="shared" si="0"/>
        <v>5257.031531654975</v>
      </c>
      <c r="C23" s="1">
        <f t="shared" si="1"/>
        <v>105.4691029043797</v>
      </c>
      <c r="D23" s="7">
        <f t="shared" si="2"/>
        <v>1.4222174634024607</v>
      </c>
      <c r="E23" s="7">
        <f t="shared" si="3"/>
        <v>103.55545213775387</v>
      </c>
      <c r="I23" t="s">
        <v>34</v>
      </c>
      <c r="J23" s="2">
        <f>+Sheet1!B40</f>
        <v>7.4996786171491729</v>
      </c>
      <c r="K23">
        <v>0</v>
      </c>
    </row>
    <row r="24" spans="1:11" x14ac:dyDescent="0.2">
      <c r="A24">
        <f t="shared" si="4"/>
        <v>1171.3555759539856</v>
      </c>
      <c r="B24">
        <f t="shared" si="0"/>
        <v>7359.844144316964</v>
      </c>
      <c r="C24" s="1">
        <f t="shared" si="1"/>
        <v>147.42751111741487</v>
      </c>
      <c r="D24" s="7">
        <f t="shared" si="2"/>
        <v>1.0174491779932195</v>
      </c>
      <c r="E24" s="7">
        <f t="shared" si="3"/>
        <v>146.06461253252098</v>
      </c>
      <c r="J24" s="2">
        <v>0</v>
      </c>
      <c r="K24" s="2">
        <f>+K15</f>
        <v>-140.43876649859024</v>
      </c>
    </row>
    <row r="25" spans="1:11" x14ac:dyDescent="0.2">
      <c r="A25">
        <f t="shared" si="4"/>
        <v>1639.8978063355798</v>
      </c>
      <c r="B25">
        <f t="shared" si="0"/>
        <v>10303.78180204375</v>
      </c>
      <c r="C25" s="1">
        <f t="shared" si="1"/>
        <v>206.23891130530262</v>
      </c>
      <c r="D25" s="7">
        <f t="shared" si="2"/>
        <v>0.72731183000646171</v>
      </c>
      <c r="E25" s="7">
        <f t="shared" si="3"/>
        <v>205.26687150243336</v>
      </c>
      <c r="I25" t="s">
        <v>38</v>
      </c>
      <c r="J25" s="2">
        <f>+J17+J20</f>
        <v>-1.3001596379260434</v>
      </c>
      <c r="K25" s="2">
        <f>+K17+K20</f>
        <v>0.48768914904146499</v>
      </c>
    </row>
    <row r="26" spans="1:11" x14ac:dyDescent="0.2">
      <c r="A26">
        <f t="shared" si="4"/>
        <v>2295.8569288698118</v>
      </c>
      <c r="B26">
        <f t="shared" si="0"/>
        <v>14425.29452286125</v>
      </c>
      <c r="C26" s="1">
        <f t="shared" si="1"/>
        <v>288.6219832578816</v>
      </c>
      <c r="D26" s="7">
        <f t="shared" si="2"/>
        <v>0.51971093229574306</v>
      </c>
      <c r="E26" s="7">
        <f t="shared" si="3"/>
        <v>287.92820150119525</v>
      </c>
      <c r="J26">
        <v>0</v>
      </c>
      <c r="K26" s="2">
        <f>+K25</f>
        <v>0.48768914904146499</v>
      </c>
    </row>
    <row r="27" spans="1:11" x14ac:dyDescent="0.2">
      <c r="A27">
        <f t="shared" si="4"/>
        <v>3214.1997004177365</v>
      </c>
      <c r="B27">
        <f t="shared" si="0"/>
        <v>20195.412332005752</v>
      </c>
      <c r="C27" s="1">
        <f t="shared" si="1"/>
        <v>403.99097593656222</v>
      </c>
      <c r="D27" s="7">
        <f t="shared" si="2"/>
        <v>0.3712954222610016</v>
      </c>
      <c r="E27" s="7">
        <f t="shared" si="3"/>
        <v>403.4956116715224</v>
      </c>
      <c r="I27" t="s">
        <v>37</v>
      </c>
      <c r="J27" s="2">
        <f>+J15</f>
        <v>-52.678502337901193</v>
      </c>
      <c r="K27" s="2">
        <f>+K26</f>
        <v>0.48768914904146499</v>
      </c>
    </row>
    <row r="28" spans="1:11" x14ac:dyDescent="0.2">
      <c r="A28">
        <f t="shared" si="4"/>
        <v>4499.8795805848304</v>
      </c>
      <c r="B28">
        <f t="shared" si="0"/>
        <v>28273.577264808046</v>
      </c>
      <c r="C28" s="1">
        <f t="shared" si="1"/>
        <v>565.53056688169227</v>
      </c>
      <c r="D28" s="7">
        <f t="shared" si="2"/>
        <v>0.26523765254121034</v>
      </c>
      <c r="E28" s="7">
        <f t="shared" si="3"/>
        <v>565.17680603288045</v>
      </c>
      <c r="J28" s="2">
        <f>+J15</f>
        <v>-52.678502337901193</v>
      </c>
      <c r="K28">
        <v>0</v>
      </c>
    </row>
    <row r="29" spans="1:11" x14ac:dyDescent="0.2">
      <c r="A29">
        <f t="shared" si="4"/>
        <v>6299.8314128187621</v>
      </c>
      <c r="B29">
        <f t="shared" si="0"/>
        <v>39583.008170731264</v>
      </c>
      <c r="C29" s="1">
        <f t="shared" si="1"/>
        <v>791.70229589561995</v>
      </c>
      <c r="D29" s="7">
        <f t="shared" si="2"/>
        <v>0.18946515726635757</v>
      </c>
      <c r="E29" s="7">
        <f t="shared" si="3"/>
        <v>791.44963536942498</v>
      </c>
      <c r="H29" s="2" t="s">
        <v>39</v>
      </c>
      <c r="J29" s="2">
        <f>+J28+J26</f>
        <v>-52.678502337901193</v>
      </c>
      <c r="K29" s="2">
        <f>+K28+K26</f>
        <v>0.48768914904146499</v>
      </c>
    </row>
    <row r="30" spans="1:11" x14ac:dyDescent="0.2">
      <c r="A30">
        <f t="shared" si="4"/>
        <v>8819.7639779462661</v>
      </c>
      <c r="B30">
        <f t="shared" si="0"/>
        <v>55416.211439023762</v>
      </c>
      <c r="C30" s="1">
        <f t="shared" si="1"/>
        <v>1108.3543140087454</v>
      </c>
      <c r="D30" s="7">
        <f t="shared" si="2"/>
        <v>0.13533578396737889</v>
      </c>
      <c r="E30" s="7">
        <f t="shared" si="3"/>
        <v>1108.1738516053322</v>
      </c>
    </row>
    <row r="31" spans="1:11" x14ac:dyDescent="0.2">
      <c r="A31">
        <f t="shared" si="4"/>
        <v>12347.669569124771</v>
      </c>
      <c r="B31">
        <f t="shared" si="0"/>
        <v>77582.696014633257</v>
      </c>
      <c r="C31" s="1">
        <f t="shared" si="1"/>
        <v>1551.6754063152703</v>
      </c>
      <c r="D31" s="7">
        <f t="shared" si="2"/>
        <v>9.6669702561183027E-2</v>
      </c>
      <c r="E31" s="7">
        <f t="shared" si="3"/>
        <v>1551.5465080247059</v>
      </c>
    </row>
    <row r="32" spans="1:11" x14ac:dyDescent="0.2">
      <c r="A32">
        <f t="shared" si="4"/>
        <v>17286.737396774679</v>
      </c>
      <c r="B32">
        <f t="shared" si="0"/>
        <v>108615.77442048654</v>
      </c>
      <c r="C32" s="1">
        <f t="shared" si="1"/>
        <v>2172.3308343201084</v>
      </c>
      <c r="D32" s="7">
        <f t="shared" si="2"/>
        <v>6.9050255895735463E-2</v>
      </c>
      <c r="E32" s="7">
        <f t="shared" si="3"/>
        <v>2172.2387653611881</v>
      </c>
    </row>
    <row r="33" spans="1:5" x14ac:dyDescent="0.2">
      <c r="A33">
        <f t="shared" si="4"/>
        <v>24201.43235548455</v>
      </c>
      <c r="B33">
        <f t="shared" si="0"/>
        <v>152062.08418868118</v>
      </c>
      <c r="C33" s="1">
        <f t="shared" si="1"/>
        <v>3041.2526446831362</v>
      </c>
      <c r="D33" s="7">
        <f t="shared" si="2"/>
        <v>4.9321782017103119E-2</v>
      </c>
      <c r="E33" s="7">
        <f t="shared" si="3"/>
        <v>3041.1868815960934</v>
      </c>
    </row>
    <row r="34" spans="1:5" x14ac:dyDescent="0.2">
      <c r="A34">
        <f t="shared" si="4"/>
        <v>33882.00529767837</v>
      </c>
      <c r="B34">
        <f t="shared" si="0"/>
        <v>212886.91786415363</v>
      </c>
      <c r="C34" s="1">
        <f t="shared" si="1"/>
        <v>4257.7461863383196</v>
      </c>
      <c r="D34" s="7">
        <f t="shared" si="2"/>
        <v>3.5229906489329901E-2</v>
      </c>
      <c r="E34" s="7">
        <f t="shared" si="3"/>
        <v>4257.6992128705506</v>
      </c>
    </row>
    <row r="35" spans="1:5" x14ac:dyDescent="0.2">
      <c r="A35">
        <f t="shared" si="4"/>
        <v>47434.807416749718</v>
      </c>
      <c r="B35">
        <f t="shared" si="0"/>
        <v>298041.68500981509</v>
      </c>
      <c r="C35" s="1">
        <f t="shared" si="1"/>
        <v>5960.8392923181864</v>
      </c>
      <c r="D35" s="7">
        <f t="shared" si="2"/>
        <v>2.5164241584789412E-2</v>
      </c>
      <c r="E35" s="7">
        <f t="shared" si="3"/>
        <v>5960.8057399016434</v>
      </c>
    </row>
    <row r="36" spans="1:5" x14ac:dyDescent="0.2">
      <c r="A36">
        <f t="shared" si="4"/>
        <v>66408.730383449598</v>
      </c>
      <c r="B36">
        <f t="shared" si="0"/>
        <v>417258.35901374108</v>
      </c>
      <c r="C36" s="1">
        <f t="shared" si="1"/>
        <v>8345.1711746255733</v>
      </c>
      <c r="D36" s="7">
        <f t="shared" si="2"/>
        <v>1.7974466534142738E-2</v>
      </c>
      <c r="E36" s="7">
        <f t="shared" si="3"/>
        <v>8345.1472086357808</v>
      </c>
    </row>
    <row r="37" spans="1:5" x14ac:dyDescent="0.2">
      <c r="A37">
        <f t="shared" si="4"/>
        <v>92972.222536829431</v>
      </c>
      <c r="B37">
        <f t="shared" si="0"/>
        <v>584161.70261923748</v>
      </c>
      <c r="C37" s="1">
        <f t="shared" si="1"/>
        <v>11683.236905484404</v>
      </c>
      <c r="D37" s="7">
        <f t="shared" si="2"/>
        <v>1.2838907677168323E-2</v>
      </c>
      <c r="E37" s="7">
        <f t="shared" si="3"/>
        <v>11683.219786928292</v>
      </c>
    </row>
    <row r="38" spans="1:5" x14ac:dyDescent="0.2">
      <c r="A38">
        <f t="shared" si="4"/>
        <v>130161.11155156119</v>
      </c>
      <c r="B38">
        <f t="shared" si="0"/>
        <v>817826.38366693235</v>
      </c>
      <c r="C38" s="1">
        <f t="shared" si="1"/>
        <v>16356.529711264046</v>
      </c>
      <c r="D38" s="7">
        <f t="shared" si="2"/>
        <v>9.1706494377411484E-3</v>
      </c>
      <c r="E38" s="7">
        <f t="shared" si="3"/>
        <v>16356.517483726891</v>
      </c>
    </row>
    <row r="39" spans="1:5" x14ac:dyDescent="0.2">
      <c r="A39">
        <f t="shared" si="4"/>
        <v>182225.55617218566</v>
      </c>
      <c r="B39">
        <f t="shared" si="0"/>
        <v>1144956.9371337052</v>
      </c>
      <c r="C39" s="1">
        <f t="shared" si="1"/>
        <v>22899.14019833404</v>
      </c>
      <c r="D39" s="7">
        <f t="shared" si="2"/>
        <v>6.5504642838473386E-3</v>
      </c>
      <c r="E39" s="7">
        <f t="shared" si="3"/>
        <v>22899.131464379996</v>
      </c>
    </row>
    <row r="40" spans="1:5" x14ac:dyDescent="0.2">
      <c r="A40">
        <f t="shared" si="4"/>
        <v>255115.77864105991</v>
      </c>
      <c r="B40">
        <f t="shared" si="0"/>
        <v>1602939.7119871874</v>
      </c>
      <c r="C40" s="1">
        <f t="shared" si="1"/>
        <v>32058.795279500453</v>
      </c>
      <c r="D40" s="7">
        <f t="shared" si="2"/>
        <v>4.678903205571028E-3</v>
      </c>
      <c r="E40" s="7">
        <f t="shared" si="3"/>
        <v>32058.789040962238</v>
      </c>
    </row>
    <row r="41" spans="1:5" x14ac:dyDescent="0.2">
      <c r="A41">
        <f t="shared" si="4"/>
        <v>357162.09009748383</v>
      </c>
      <c r="B41">
        <f t="shared" si="0"/>
        <v>2244115.5967820622</v>
      </c>
      <c r="C41" s="1">
        <f t="shared" si="1"/>
        <v>44882.312678324466</v>
      </c>
      <c r="D41" s="7">
        <f t="shared" si="2"/>
        <v>3.3420737713553972E-3</v>
      </c>
      <c r="E41" s="7">
        <f t="shared" si="3"/>
        <v>44882.308222225882</v>
      </c>
    </row>
    <row r="42" spans="1:5" x14ac:dyDescent="0.2">
      <c r="A42">
        <f t="shared" si="4"/>
        <v>500026.92613647733</v>
      </c>
      <c r="B42">
        <f t="shared" si="0"/>
        <v>3141761.8354948866</v>
      </c>
      <c r="C42" s="1">
        <f t="shared" si="1"/>
        <v>62835.237240385701</v>
      </c>
      <c r="D42" s="7">
        <f t="shared" si="2"/>
        <v>2.3871955703159411E-3</v>
      </c>
      <c r="E42" s="7">
        <f t="shared" si="3"/>
        <v>62835.23405745819</v>
      </c>
    </row>
    <row r="43" spans="1:5" x14ac:dyDescent="0.2">
      <c r="A43">
        <f t="shared" si="4"/>
        <v>700037.69659106818</v>
      </c>
      <c r="B43">
        <f t="shared" si="0"/>
        <v>4398466.5696928408</v>
      </c>
      <c r="C43" s="1">
        <f t="shared" si="1"/>
        <v>87969.331772776772</v>
      </c>
      <c r="D43" s="7">
        <f t="shared" si="2"/>
        <v>1.705139700133762E-3</v>
      </c>
      <c r="E43" s="7">
        <f t="shared" si="3"/>
        <v>87969.329499257146</v>
      </c>
    </row>
    <row r="44" spans="1:5" x14ac:dyDescent="0.2">
      <c r="A44">
        <f t="shared" si="4"/>
        <v>980052.77522749535</v>
      </c>
      <c r="B44">
        <f t="shared" si="0"/>
        <v>6157853.1975699766</v>
      </c>
      <c r="C44" s="1">
        <f t="shared" si="1"/>
        <v>123157.06422205664</v>
      </c>
      <c r="D44" s="7">
        <f t="shared" si="2"/>
        <v>1.2179569312365597E-3</v>
      </c>
      <c r="E44" s="7">
        <f t="shared" si="3"/>
        <v>123157.06259811405</v>
      </c>
    </row>
    <row r="45" spans="1:5" x14ac:dyDescent="0.2">
      <c r="A45">
        <f t="shared" si="4"/>
        <v>1372073.8853184935</v>
      </c>
      <c r="B45">
        <f t="shared" si="0"/>
        <v>8620994.4765979666</v>
      </c>
      <c r="C45" s="1">
        <f t="shared" si="1"/>
        <v>172419.88972528584</v>
      </c>
      <c r="D45" s="7">
        <f t="shared" si="2"/>
        <v>8.6996923753398093E-4</v>
      </c>
      <c r="E45" s="7">
        <f t="shared" si="3"/>
        <v>172419.88856532687</v>
      </c>
    </row>
    <row r="46" spans="1:5" x14ac:dyDescent="0.2">
      <c r="A46">
        <f t="shared" si="4"/>
        <v>1920903.4394458907</v>
      </c>
      <c r="B46">
        <f t="shared" si="0"/>
        <v>12069392.267237153</v>
      </c>
      <c r="C46" s="1">
        <f t="shared" si="1"/>
        <v>241387.84548283342</v>
      </c>
      <c r="D46" s="7">
        <f t="shared" si="2"/>
        <v>6.2140659857982548E-4</v>
      </c>
      <c r="E46" s="7">
        <f t="shared" si="3"/>
        <v>241387.84465429129</v>
      </c>
    </row>
    <row r="47" spans="1:5" x14ac:dyDescent="0.2">
      <c r="A47">
        <f t="shared" si="4"/>
        <v>2689264.8152242471</v>
      </c>
      <c r="B47">
        <f t="shared" si="0"/>
        <v>16897149.174132016</v>
      </c>
      <c r="C47" s="1">
        <f t="shared" si="1"/>
        <v>337942.98358127626</v>
      </c>
      <c r="D47" s="7">
        <f t="shared" si="2"/>
        <v>4.4386185625281538E-4</v>
      </c>
      <c r="E47" s="7">
        <f t="shared" si="3"/>
        <v>337942.98298946046</v>
      </c>
    </row>
    <row r="48" spans="1:5" x14ac:dyDescent="0.2">
      <c r="A48">
        <f t="shared" si="4"/>
        <v>3764970.7413139455</v>
      </c>
      <c r="B48">
        <f t="shared" si="0"/>
        <v>23656008.843784817</v>
      </c>
      <c r="C48" s="1">
        <f t="shared" si="1"/>
        <v>473120.1769461506</v>
      </c>
      <c r="D48" s="7">
        <f t="shared" si="2"/>
        <v>3.170441830830492E-4</v>
      </c>
      <c r="E48" s="7">
        <f t="shared" si="3"/>
        <v>473120.17652342503</v>
      </c>
    </row>
    <row r="49" spans="1:5" x14ac:dyDescent="0.2">
      <c r="A49">
        <f t="shared" si="4"/>
        <v>5270959.0378395235</v>
      </c>
      <c r="B49">
        <f t="shared" si="0"/>
        <v>33118412.381298743</v>
      </c>
      <c r="C49" s="1">
        <f t="shared" si="1"/>
        <v>662368.2476762993</v>
      </c>
      <c r="D49" s="7">
        <f t="shared" si="2"/>
        <v>2.2646013079012401E-4</v>
      </c>
      <c r="E49" s="7">
        <f t="shared" si="3"/>
        <v>662368.24737435242</v>
      </c>
    </row>
    <row r="50" spans="1:5" x14ac:dyDescent="0.2">
      <c r="A50">
        <f t="shared" si="4"/>
        <v>7379342.652975332</v>
      </c>
      <c r="B50">
        <f t="shared" si="0"/>
        <v>46365777.333818235</v>
      </c>
      <c r="C50" s="1">
        <f t="shared" si="1"/>
        <v>927315.54671231087</v>
      </c>
      <c r="D50" s="7">
        <f t="shared" si="2"/>
        <v>1.6175723628467949E-4</v>
      </c>
      <c r="E50" s="7">
        <f t="shared" si="3"/>
        <v>927315.54649663449</v>
      </c>
    </row>
    <row r="51" spans="1:5" x14ac:dyDescent="0.2">
      <c r="A51">
        <f t="shared" si="4"/>
        <v>10331079.714165464</v>
      </c>
      <c r="B51">
        <f t="shared" si="0"/>
        <v>64912088.267345525</v>
      </c>
      <c r="C51" s="1">
        <f t="shared" si="1"/>
        <v>1298241.7653725862</v>
      </c>
      <c r="D51" s="7">
        <f t="shared" si="2"/>
        <v>1.1554088306267906E-4</v>
      </c>
      <c r="E51" s="7">
        <f t="shared" si="3"/>
        <v>1298241.7652185317</v>
      </c>
    </row>
    <row r="52" spans="1:5" x14ac:dyDescent="0.2">
      <c r="A52">
        <f t="shared" si="4"/>
        <v>14463511.599831648</v>
      </c>
      <c r="B52">
        <f t="shared" si="0"/>
        <v>90876923.574283719</v>
      </c>
      <c r="C52" s="1">
        <f t="shared" si="1"/>
        <v>1817538.4715040142</v>
      </c>
      <c r="D52" s="7">
        <f t="shared" si="2"/>
        <v>8.2529202188427359E-5</v>
      </c>
      <c r="E52" s="7">
        <f t="shared" si="3"/>
        <v>1817538.4713939752</v>
      </c>
    </row>
    <row r="53" spans="1:5" x14ac:dyDescent="0.2">
      <c r="A53">
        <f t="shared" si="4"/>
        <v>20248916.239764307</v>
      </c>
      <c r="B53">
        <f t="shared" si="0"/>
        <v>127227693.00399721</v>
      </c>
      <c r="C53" s="1">
        <f t="shared" si="1"/>
        <v>2544553.8600930441</v>
      </c>
      <c r="D53" s="7">
        <f t="shared" si="2"/>
        <v>5.894943013488231E-5</v>
      </c>
      <c r="E53" s="7">
        <f t="shared" si="3"/>
        <v>2544553.8600144447</v>
      </c>
    </row>
  </sheetData>
  <phoneticPr fontId="4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Desktop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</dc:creator>
  <cp:lastModifiedBy>MURRAY Alan</cp:lastModifiedBy>
  <dcterms:created xsi:type="dcterms:W3CDTF">2005-11-07T20:34:51Z</dcterms:created>
  <dcterms:modified xsi:type="dcterms:W3CDTF">2017-01-17T13:13:24Z</dcterms:modified>
</cp:coreProperties>
</file>